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drawings/drawing13.xml" ContentType="application/vnd.openxmlformats-officedocument.drawing+xml"/>
  <Override PartName="/xl/comments11.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omments12.xml" ContentType="application/vnd.openxmlformats-officedocument.spreadsheetml.comments+xml"/>
  <Override PartName="/xl/drawings/drawing17.xml" ContentType="application/vnd.openxmlformats-officedocument.drawing+xml"/>
  <Override PartName="/xl/comments13.xml" ContentType="application/vnd.openxmlformats-officedocument.spreadsheetml.comments+xml"/>
  <Override PartName="/xl/drawings/drawing18.xml" ContentType="application/vnd.openxmlformats-officedocument.drawing+xml"/>
  <Override PartName="/xl/comments14.xml" ContentType="application/vnd.openxmlformats-officedocument.spreadsheetml.comments+xml"/>
  <Override PartName="/xl/drawings/drawing19.xml" ContentType="application/vnd.openxmlformats-officedocument.drawing+xml"/>
  <Override PartName="/xl/comments15.xml" ContentType="application/vnd.openxmlformats-officedocument.spreadsheetml.comments+xml"/>
  <Override PartName="/xl/drawings/drawing20.xml" ContentType="application/vnd.openxmlformats-officedocument.drawing+xml"/>
  <Override PartName="/xl/comments16.xml" ContentType="application/vnd.openxmlformats-officedocument.spreadsheetml.comments+xml"/>
  <Override PartName="/xl/drawings/drawing21.xml" ContentType="application/vnd.openxmlformats-officedocument.drawing+xml"/>
  <Override PartName="/xl/comments17.xml" ContentType="application/vnd.openxmlformats-officedocument.spreadsheetml.comments+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pref.net-shw.ehime.jp\shares2\長寿介護課\03_介護研修係\13R8年度\04介護テクノロジー\03_起案\"/>
    </mc:Choice>
  </mc:AlternateContent>
  <xr:revisionPtr revIDLastSave="0" documentId="13_ncr:1_{0F248C46-6973-49FC-A2FF-CF9500DAD022}" xr6:coauthVersionLast="47" xr6:coauthVersionMax="47" xr10:uidLastSave="{00000000-0000-0000-0000-000000000000}"/>
  <bookViews>
    <workbookView xWindow="28680" yWindow="-15" windowWidth="29040" windowHeight="15720" tabRatio="867" xr2:uid="{29D5FF39-E103-499D-9745-04EE3697E7F5}"/>
  </bookViews>
  <sheets>
    <sheet name="入力用" sheetId="15" r:id="rId1"/>
    <sheet name="第1号" sheetId="14" r:id="rId2"/>
    <sheet name="別紙(1)①" sheetId="29" r:id="rId3"/>
    <sheet name="別紙(1)②" sheetId="36" r:id="rId4"/>
    <sheet name="別紙(1)③" sheetId="37" r:id="rId5"/>
    <sheet name="別紙(1)④" sheetId="38" r:id="rId6"/>
    <sheet name="別紙(2)" sheetId="2" r:id="rId7"/>
    <sheet name="別紙(3)" sheetId="3" r:id="rId8"/>
    <sheet name="第2号 " sheetId="19" r:id="rId9"/>
    <sheet name="別紙(1)①変更" sheetId="33" r:id="rId10"/>
    <sheet name="別紙(1)②変更" sheetId="39" r:id="rId11"/>
    <sheet name="別紙(1)③変更" sheetId="40" r:id="rId12"/>
    <sheet name="別紙(1)④変更" sheetId="41" r:id="rId13"/>
    <sheet name="別紙(2)変更" sheetId="34" r:id="rId14"/>
    <sheet name="別紙(3)変更" sheetId="35" r:id="rId15"/>
    <sheet name="第3号" sheetId="23" r:id="rId16"/>
    <sheet name="第4号" sheetId="25" r:id="rId17"/>
    <sheet name="別紙(1)①精算" sheetId="42" r:id="rId18"/>
    <sheet name="別紙(1)②精算" sheetId="43" r:id="rId19"/>
    <sheet name="別紙(1)③精算" sheetId="44" r:id="rId20"/>
    <sheet name="別紙(1)④精算" sheetId="30" r:id="rId21"/>
    <sheet name="別紙(2)精算" sheetId="31" r:id="rId22"/>
    <sheet name="別紙(3)精算" sheetId="32" r:id="rId23"/>
    <sheet name="第5号" sheetId="27" r:id="rId24"/>
    <sheet name="別紙" sheetId="10" r:id="rId25"/>
    <sheet name="第6号" sheetId="28" r:id="rId26"/>
    <sheet name="データセット" sheetId="20" r:id="rId27"/>
  </sheets>
  <definedNames>
    <definedName name="_xlnm._FilterDatabase" localSheetId="9" hidden="1">'別紙(1)①変更'!$C$15:$E$26</definedName>
    <definedName name="_xlnm._FilterDatabase" localSheetId="10" hidden="1">'別紙(1)②変更'!$C$15:$E$26</definedName>
    <definedName name="_xlnm._FilterDatabase" localSheetId="11" hidden="1">'別紙(1)③変更'!$C$15:$E$26</definedName>
    <definedName name="_xlnm._FilterDatabase" localSheetId="12" hidden="1">'別紙(1)④変更'!$C$15:$E$26</definedName>
    <definedName name="_xlnm.Print_Area" localSheetId="1">第1号!$A$1:$J$39</definedName>
    <definedName name="_xlnm.Print_Area" localSheetId="8">'第2号 '!$A$1:$J$36</definedName>
    <definedName name="_xlnm.Print_Area" localSheetId="15">第3号!$A$1:$J$35</definedName>
    <definedName name="_xlnm.Print_Area" localSheetId="16">第4号!$A$1:$J$34</definedName>
    <definedName name="_xlnm.Print_Area" localSheetId="23">第5号!$A$1:$J$34</definedName>
    <definedName name="_xlnm.Print_Area" localSheetId="25">第6号!$A$1:$J$26</definedName>
    <definedName name="_xlnm.Print_Area" localSheetId="24">別紙!$A$1:$F$24</definedName>
    <definedName name="_xlnm.Print_Area" localSheetId="2">'別紙(1)①'!$A$1:$L$28</definedName>
    <definedName name="_xlnm.Print_Area" localSheetId="17">'別紙(1)①精算'!$A$1:$L$28</definedName>
    <definedName name="_xlnm.Print_Area" localSheetId="9">'別紙(1)①変更'!$A$1:$L$37</definedName>
    <definedName name="_xlnm.Print_Area" localSheetId="3">'別紙(1)②'!$A$1:$L$28</definedName>
    <definedName name="_xlnm.Print_Area" localSheetId="18">'別紙(1)②精算'!$A$1:$L$28</definedName>
    <definedName name="_xlnm.Print_Area" localSheetId="10">'別紙(1)②変更'!$A$1:$L$37</definedName>
    <definedName name="_xlnm.Print_Area" localSheetId="4">'別紙(1)③'!$A$1:$L$28</definedName>
    <definedName name="_xlnm.Print_Area" localSheetId="19">'別紙(1)③精算'!$A$1:$L$28</definedName>
    <definedName name="_xlnm.Print_Area" localSheetId="11">'別紙(1)③変更'!$A$1:$L$37</definedName>
    <definedName name="_xlnm.Print_Area" localSheetId="5">'別紙(1)④'!$A$1:$L$28</definedName>
    <definedName name="_xlnm.Print_Area" localSheetId="20">'別紙(1)④精算'!$A$1:$L$28</definedName>
    <definedName name="_xlnm.Print_Area" localSheetId="12">'別紙(1)④変更'!$A$1:$L$37</definedName>
    <definedName name="_xlnm.Print_Area" localSheetId="6">'別紙(2)'!$B$1:$F$24</definedName>
    <definedName name="_xlnm.Print_Area" localSheetId="21">'別紙(2)精算'!$B$1:$E$23</definedName>
    <definedName name="_xlnm.Print_Area" localSheetId="13">'別紙(2)変更'!$B$1:$E$40</definedName>
    <definedName name="_xlnm.Print_Area" localSheetId="7">'別紙(3)'!$A$1:$C$21</definedName>
    <definedName name="_xlnm.Print_Area" localSheetId="22">'別紙(3)精算'!$A$1:$C$21</definedName>
    <definedName name="_xlnm.Print_Area" localSheetId="14">'別紙(3)変更'!$A$1:$C$30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3" l="1"/>
  <c r="B7" i="35"/>
  <c r="F20" i="28"/>
  <c r="H11" i="28"/>
  <c r="H10" i="28"/>
  <c r="H9" i="28"/>
  <c r="H12" i="27"/>
  <c r="H11" i="27"/>
  <c r="H10" i="27"/>
  <c r="H11" i="25"/>
  <c r="H10" i="25"/>
  <c r="H9" i="25"/>
  <c r="H11" i="23"/>
  <c r="H10" i="23"/>
  <c r="H9" i="23"/>
  <c r="H11" i="19"/>
  <c r="H10" i="19"/>
  <c r="H9" i="19"/>
  <c r="H11" i="14"/>
  <c r="H10" i="14"/>
  <c r="H9" i="14"/>
  <c r="B25" i="35"/>
  <c r="B23" i="35"/>
  <c r="B21" i="35"/>
  <c r="B19" i="35"/>
  <c r="B10" i="35"/>
  <c r="K26" i="41"/>
  <c r="K24" i="41"/>
  <c r="K22" i="41"/>
  <c r="K20" i="41"/>
  <c r="K18" i="41"/>
  <c r="K16" i="41"/>
  <c r="K26" i="40"/>
  <c r="K24" i="40"/>
  <c r="K22" i="40"/>
  <c r="K20" i="40"/>
  <c r="K18" i="40"/>
  <c r="K16" i="40"/>
  <c r="K26" i="39"/>
  <c r="K24" i="39"/>
  <c r="K22" i="39"/>
  <c r="K16" i="39"/>
  <c r="K26" i="33"/>
  <c r="K24" i="33"/>
  <c r="K22" i="33"/>
  <c r="K20" i="33"/>
  <c r="E10" i="10"/>
  <c r="E11" i="10"/>
  <c r="E12" i="10"/>
  <c r="E13" i="10"/>
  <c r="E14" i="10"/>
  <c r="E15" i="10"/>
  <c r="E16" i="10"/>
  <c r="E17" i="10"/>
  <c r="E18" i="10"/>
  <c r="E9" i="10"/>
  <c r="C20" i="30"/>
  <c r="C19" i="30"/>
  <c r="C18" i="30"/>
  <c r="C20" i="44"/>
  <c r="C19" i="44"/>
  <c r="C18" i="44"/>
  <c r="C18" i="42"/>
  <c r="D18" i="42" s="1"/>
  <c r="C19" i="32"/>
  <c r="J16" i="36"/>
  <c r="F15" i="29"/>
  <c r="F15" i="33" s="1"/>
  <c r="F15" i="42" s="1"/>
  <c r="F21" i="41"/>
  <c r="F18" i="30" s="1"/>
  <c r="F19" i="41"/>
  <c r="F17" i="30" s="1"/>
  <c r="F27" i="33"/>
  <c r="F21" i="42" s="1"/>
  <c r="F21" i="38"/>
  <c r="F27" i="41" s="1"/>
  <c r="F21" i="30" s="1"/>
  <c r="F20" i="38"/>
  <c r="F25" i="41" s="1"/>
  <c r="F20" i="30" s="1"/>
  <c r="F19" i="38"/>
  <c r="F23" i="41" s="1"/>
  <c r="F19" i="30" s="1"/>
  <c r="F18" i="38"/>
  <c r="F17" i="38"/>
  <c r="F16" i="38"/>
  <c r="F17" i="41" s="1"/>
  <c r="F16" i="30" s="1"/>
  <c r="F15" i="38"/>
  <c r="F15" i="41" s="1"/>
  <c r="F15" i="30" s="1"/>
  <c r="F21" i="37"/>
  <c r="F27" i="40" s="1"/>
  <c r="F21" i="44" s="1"/>
  <c r="F20" i="37"/>
  <c r="F25" i="40" s="1"/>
  <c r="F20" i="44" s="1"/>
  <c r="F19" i="37"/>
  <c r="F23" i="40" s="1"/>
  <c r="F19" i="44" s="1"/>
  <c r="F18" i="37"/>
  <c r="F21" i="40" s="1"/>
  <c r="F18" i="44" s="1"/>
  <c r="F17" i="37"/>
  <c r="F19" i="40" s="1"/>
  <c r="F17" i="44" s="1"/>
  <c r="F16" i="37"/>
  <c r="F17" i="40" s="1"/>
  <c r="F16" i="44" s="1"/>
  <c r="F15" i="37"/>
  <c r="F15" i="40" s="1"/>
  <c r="F15" i="44" s="1"/>
  <c r="F21" i="36"/>
  <c r="F27" i="39" s="1"/>
  <c r="F21" i="43" s="1"/>
  <c r="F20" i="36"/>
  <c r="F25" i="39" s="1"/>
  <c r="F20" i="43" s="1"/>
  <c r="F19" i="36"/>
  <c r="F23" i="39" s="1"/>
  <c r="F19" i="43" s="1"/>
  <c r="F18" i="36"/>
  <c r="F21" i="39" s="1"/>
  <c r="F18" i="43" s="1"/>
  <c r="F17" i="36"/>
  <c r="F19" i="39" s="1"/>
  <c r="F17" i="43" s="1"/>
  <c r="F16" i="36"/>
  <c r="F17" i="39" s="1"/>
  <c r="F16" i="43" s="1"/>
  <c r="F15" i="36"/>
  <c r="F15" i="39" s="1"/>
  <c r="F15" i="43" s="1"/>
  <c r="F16" i="29"/>
  <c r="F17" i="33" s="1"/>
  <c r="F16" i="42" s="1"/>
  <c r="F17" i="29"/>
  <c r="F19" i="33" s="1"/>
  <c r="F17" i="42" s="1"/>
  <c r="F18" i="29"/>
  <c r="F21" i="33" s="1"/>
  <c r="F18" i="42" s="1"/>
  <c r="F19" i="29"/>
  <c r="F23" i="33" s="1"/>
  <c r="F19" i="42" s="1"/>
  <c r="F20" i="29"/>
  <c r="F25" i="33" s="1"/>
  <c r="F20" i="42" s="1"/>
  <c r="F21" i="29"/>
  <c r="J29" i="41"/>
  <c r="K30" i="41"/>
  <c r="K29" i="41" s="1"/>
  <c r="J30" i="41"/>
  <c r="K28" i="41"/>
  <c r="J28" i="41"/>
  <c r="J26" i="41"/>
  <c r="J24" i="41"/>
  <c r="K21" i="41"/>
  <c r="J22" i="41"/>
  <c r="K19" i="41"/>
  <c r="J20" i="41"/>
  <c r="J18" i="41"/>
  <c r="J16" i="41"/>
  <c r="K30" i="40"/>
  <c r="J30" i="40"/>
  <c r="K28" i="40"/>
  <c r="K27" i="40" s="1"/>
  <c r="J28" i="40"/>
  <c r="J26" i="40"/>
  <c r="J24" i="40"/>
  <c r="J22" i="40"/>
  <c r="J20" i="40"/>
  <c r="J18" i="40"/>
  <c r="J16" i="40"/>
  <c r="K30" i="39"/>
  <c r="J30" i="39"/>
  <c r="K28" i="39"/>
  <c r="J28" i="39"/>
  <c r="J26" i="39"/>
  <c r="J24" i="39"/>
  <c r="J22" i="39"/>
  <c r="J20" i="39"/>
  <c r="J18" i="39"/>
  <c r="J16" i="39"/>
  <c r="I29" i="40"/>
  <c r="I27" i="40"/>
  <c r="I25" i="40"/>
  <c r="I23" i="40"/>
  <c r="I21" i="40"/>
  <c r="I19" i="40"/>
  <c r="I17" i="40"/>
  <c r="I15" i="40"/>
  <c r="I29" i="39"/>
  <c r="I27" i="39"/>
  <c r="I25" i="39"/>
  <c r="I23" i="39"/>
  <c r="I21" i="39"/>
  <c r="I19" i="39"/>
  <c r="I17" i="39"/>
  <c r="I15" i="39"/>
  <c r="I29" i="33"/>
  <c r="I27" i="33"/>
  <c r="I25" i="33"/>
  <c r="I23" i="33"/>
  <c r="I21" i="33"/>
  <c r="I19" i="33"/>
  <c r="I17" i="33"/>
  <c r="I15" i="33"/>
  <c r="H25" i="33"/>
  <c r="H23" i="33"/>
  <c r="H21" i="33"/>
  <c r="H19" i="33"/>
  <c r="H17" i="33"/>
  <c r="H15" i="33"/>
  <c r="H25" i="39"/>
  <c r="H23" i="39"/>
  <c r="H21" i="39"/>
  <c r="H19" i="39"/>
  <c r="H17" i="39"/>
  <c r="H15" i="39"/>
  <c r="H25" i="40"/>
  <c r="H23" i="40"/>
  <c r="H21" i="40"/>
  <c r="H19" i="40"/>
  <c r="H17" i="40"/>
  <c r="H15" i="40"/>
  <c r="I29" i="41"/>
  <c r="I27" i="41"/>
  <c r="I25" i="41"/>
  <c r="H25" i="41"/>
  <c r="I23" i="41"/>
  <c r="H23" i="41"/>
  <c r="I21" i="41"/>
  <c r="H21" i="41"/>
  <c r="I19" i="41"/>
  <c r="H19" i="41"/>
  <c r="I17" i="41"/>
  <c r="H17" i="41"/>
  <c r="I15" i="41"/>
  <c r="H15" i="41"/>
  <c r="E37" i="34"/>
  <c r="D37" i="34"/>
  <c r="E35" i="34"/>
  <c r="D35" i="34"/>
  <c r="E33" i="34"/>
  <c r="D33" i="34"/>
  <c r="E31" i="34"/>
  <c r="D31" i="34"/>
  <c r="E29" i="34"/>
  <c r="D29" i="34"/>
  <c r="E27" i="34"/>
  <c r="D27" i="34"/>
  <c r="E25" i="34"/>
  <c r="D25" i="34"/>
  <c r="E23" i="34"/>
  <c r="D23" i="34"/>
  <c r="E21" i="34"/>
  <c r="D21" i="34"/>
  <c r="E19" i="34"/>
  <c r="D19" i="34"/>
  <c r="E17" i="34"/>
  <c r="D17" i="34"/>
  <c r="E15" i="34"/>
  <c r="D15" i="34"/>
  <c r="E13" i="34"/>
  <c r="D13" i="34"/>
  <c r="E11" i="34"/>
  <c r="D11" i="34"/>
  <c r="E9" i="34"/>
  <c r="D9" i="34"/>
  <c r="D7" i="34"/>
  <c r="E7" i="34"/>
  <c r="B6" i="32"/>
  <c r="B7" i="32" s="1"/>
  <c r="C35" i="34"/>
  <c r="C22" i="31"/>
  <c r="C21" i="31"/>
  <c r="C18" i="31"/>
  <c r="C17" i="31"/>
  <c r="C16" i="31"/>
  <c r="C15" i="31"/>
  <c r="C14" i="31"/>
  <c r="C13" i="31"/>
  <c r="G22" i="30"/>
  <c r="D18" i="30"/>
  <c r="G22" i="44"/>
  <c r="D19" i="44"/>
  <c r="D18" i="44"/>
  <c r="G22" i="43"/>
  <c r="L23" i="44"/>
  <c r="I23" i="44"/>
  <c r="K22" i="44"/>
  <c r="J22" i="44"/>
  <c r="K21" i="44"/>
  <c r="J21" i="44"/>
  <c r="K20" i="44"/>
  <c r="J20" i="44"/>
  <c r="D20" i="44"/>
  <c r="K19" i="44"/>
  <c r="J19" i="44"/>
  <c r="K18" i="44"/>
  <c r="J18" i="44"/>
  <c r="K17" i="44"/>
  <c r="J17" i="44"/>
  <c r="K16" i="44"/>
  <c r="J16" i="44"/>
  <c r="K15" i="44"/>
  <c r="J15" i="44"/>
  <c r="L23" i="43"/>
  <c r="I23" i="43"/>
  <c r="K22" i="43"/>
  <c r="J22" i="43"/>
  <c r="K21" i="43"/>
  <c r="J21" i="43"/>
  <c r="K20" i="43"/>
  <c r="J20" i="43"/>
  <c r="K19" i="43"/>
  <c r="J19" i="43"/>
  <c r="K18" i="43"/>
  <c r="J18" i="43"/>
  <c r="K17" i="43"/>
  <c r="J17" i="43"/>
  <c r="K16" i="43"/>
  <c r="J16" i="43"/>
  <c r="K15" i="43"/>
  <c r="J15" i="43"/>
  <c r="L23" i="42"/>
  <c r="I23" i="42"/>
  <c r="K22" i="42"/>
  <c r="J22" i="42"/>
  <c r="G22" i="42"/>
  <c r="K21" i="42"/>
  <c r="J21" i="42"/>
  <c r="K20" i="42"/>
  <c r="J20" i="42"/>
  <c r="K19" i="42"/>
  <c r="J19" i="42"/>
  <c r="K18" i="42"/>
  <c r="J18" i="42"/>
  <c r="K17" i="42"/>
  <c r="J17" i="42"/>
  <c r="K16" i="42"/>
  <c r="J16" i="42"/>
  <c r="K15" i="42"/>
  <c r="J15" i="42"/>
  <c r="F24" i="19"/>
  <c r="C37" i="34"/>
  <c r="C33" i="34"/>
  <c r="C20" i="31" s="1"/>
  <c r="C31" i="34"/>
  <c r="C19" i="31" s="1"/>
  <c r="C29" i="34"/>
  <c r="C27" i="34"/>
  <c r="C25" i="34"/>
  <c r="C23" i="34"/>
  <c r="C21" i="34"/>
  <c r="C19" i="34"/>
  <c r="C17" i="34"/>
  <c r="C12" i="31" s="1"/>
  <c r="C15" i="34"/>
  <c r="C11" i="31" s="1"/>
  <c r="C13" i="34"/>
  <c r="C10" i="31" s="1"/>
  <c r="C11" i="34"/>
  <c r="C9" i="31" s="1"/>
  <c r="C9" i="34"/>
  <c r="C8" i="31" s="1"/>
  <c r="E27" i="41"/>
  <c r="G27" i="41" s="1"/>
  <c r="G21" i="30" s="1"/>
  <c r="E25" i="41"/>
  <c r="E20" i="30" s="1"/>
  <c r="C25" i="41"/>
  <c r="D25" i="41" s="1"/>
  <c r="E23" i="41"/>
  <c r="E19" i="30" s="1"/>
  <c r="C23" i="41"/>
  <c r="D23" i="41" s="1"/>
  <c r="G21" i="41"/>
  <c r="G18" i="30" s="1"/>
  <c r="E21" i="41"/>
  <c r="E18" i="30" s="1"/>
  <c r="C21" i="41"/>
  <c r="D21" i="41" s="1"/>
  <c r="E19" i="41"/>
  <c r="E17" i="30" s="1"/>
  <c r="C19" i="41"/>
  <c r="D19" i="41" s="1"/>
  <c r="E17" i="41"/>
  <c r="E16" i="30" s="1"/>
  <c r="C17" i="41"/>
  <c r="D17" i="41" s="1"/>
  <c r="E15" i="41"/>
  <c r="E15" i="30" s="1"/>
  <c r="C15" i="41"/>
  <c r="D15" i="41" s="1"/>
  <c r="C5" i="41"/>
  <c r="C5" i="30" s="1"/>
  <c r="C4" i="41"/>
  <c r="C4" i="30" s="1"/>
  <c r="E27" i="40"/>
  <c r="G27" i="40" s="1"/>
  <c r="G21" i="44" s="1"/>
  <c r="E25" i="40"/>
  <c r="E20" i="44" s="1"/>
  <c r="C25" i="40"/>
  <c r="D25" i="40" s="1"/>
  <c r="E23" i="40"/>
  <c r="E19" i="44" s="1"/>
  <c r="C23" i="40"/>
  <c r="D23" i="40" s="1"/>
  <c r="E21" i="40"/>
  <c r="E18" i="44" s="1"/>
  <c r="C21" i="40"/>
  <c r="D21" i="40" s="1"/>
  <c r="E19" i="40"/>
  <c r="E17" i="44" s="1"/>
  <c r="C19" i="40"/>
  <c r="D19" i="40" s="1"/>
  <c r="E17" i="40"/>
  <c r="E16" i="44" s="1"/>
  <c r="C17" i="40"/>
  <c r="D17" i="40" s="1"/>
  <c r="E15" i="40"/>
  <c r="E15" i="44" s="1"/>
  <c r="C15" i="40"/>
  <c r="D15" i="40" s="1"/>
  <c r="C5" i="40"/>
  <c r="C7" i="40" s="1"/>
  <c r="C4" i="40"/>
  <c r="C4" i="44" s="1"/>
  <c r="E27" i="39"/>
  <c r="G27" i="39" s="1"/>
  <c r="G21" i="43" s="1"/>
  <c r="E25" i="39"/>
  <c r="E20" i="43" s="1"/>
  <c r="C25" i="39"/>
  <c r="D25" i="39" s="1"/>
  <c r="E23" i="39"/>
  <c r="E19" i="43" s="1"/>
  <c r="C23" i="39"/>
  <c r="D23" i="39" s="1"/>
  <c r="E21" i="39"/>
  <c r="E18" i="43" s="1"/>
  <c r="C21" i="39"/>
  <c r="D21" i="39" s="1"/>
  <c r="E19" i="39"/>
  <c r="E17" i="43" s="1"/>
  <c r="C19" i="39"/>
  <c r="C17" i="43" s="1"/>
  <c r="D17" i="43" s="1"/>
  <c r="E17" i="39"/>
  <c r="E16" i="43" s="1"/>
  <c r="C17" i="39"/>
  <c r="D17" i="39" s="1"/>
  <c r="E15" i="39"/>
  <c r="E15" i="43" s="1"/>
  <c r="C15" i="39"/>
  <c r="D15" i="39" s="1"/>
  <c r="C5" i="39"/>
  <c r="C7" i="39" s="1"/>
  <c r="C4" i="39"/>
  <c r="C4" i="43" s="1"/>
  <c r="B21" i="2"/>
  <c r="B35" i="34" s="1"/>
  <c r="B21" i="31" s="1"/>
  <c r="B19" i="2"/>
  <c r="B31" i="34" s="1"/>
  <c r="B19" i="31" s="1"/>
  <c r="B17" i="2"/>
  <c r="B27" i="34" s="1"/>
  <c r="B17" i="31" s="1"/>
  <c r="B15" i="2"/>
  <c r="B23" i="34" s="1"/>
  <c r="B15" i="31" s="1"/>
  <c r="B13" i="2"/>
  <c r="B19" i="34" s="1"/>
  <c r="B13" i="31" s="1"/>
  <c r="B11" i="2"/>
  <c r="B15" i="34" s="1"/>
  <c r="B11" i="31" s="1"/>
  <c r="B9" i="2"/>
  <c r="B11" i="34" s="1"/>
  <c r="B9" i="31" s="1"/>
  <c r="B7" i="2"/>
  <c r="B7" i="34" s="1"/>
  <c r="B7" i="31" s="1"/>
  <c r="I23" i="38"/>
  <c r="I31" i="41" s="1"/>
  <c r="K22" i="38"/>
  <c r="J22" i="38"/>
  <c r="K21" i="38"/>
  <c r="J21" i="38"/>
  <c r="G21" i="38"/>
  <c r="K20" i="38"/>
  <c r="J20" i="38"/>
  <c r="D20" i="38"/>
  <c r="G20" i="38" s="1"/>
  <c r="G25" i="41" s="1"/>
  <c r="G20" i="30" s="1"/>
  <c r="K19" i="38"/>
  <c r="J19" i="38"/>
  <c r="J23" i="41" s="1"/>
  <c r="D19" i="38"/>
  <c r="G19" i="38" s="1"/>
  <c r="G23" i="41" s="1"/>
  <c r="G19" i="30" s="1"/>
  <c r="K18" i="38"/>
  <c r="J18" i="38"/>
  <c r="J21" i="41" s="1"/>
  <c r="D18" i="38"/>
  <c r="G18" i="38" s="1"/>
  <c r="K17" i="38"/>
  <c r="J17" i="38"/>
  <c r="D17" i="38"/>
  <c r="G17" i="38" s="1"/>
  <c r="G19" i="41" s="1"/>
  <c r="G17" i="30" s="1"/>
  <c r="J16" i="38"/>
  <c r="J17" i="41" s="1"/>
  <c r="D16" i="38"/>
  <c r="G16" i="38" s="1"/>
  <c r="G17" i="41" s="1"/>
  <c r="G16" i="30" s="1"/>
  <c r="J15" i="38"/>
  <c r="D15" i="38"/>
  <c r="G15" i="38" s="1"/>
  <c r="G15" i="41" s="1"/>
  <c r="G15" i="30" s="1"/>
  <c r="C7" i="38"/>
  <c r="C6" i="38"/>
  <c r="I23" i="37"/>
  <c r="I31" i="40" s="1"/>
  <c r="K22" i="37"/>
  <c r="J22" i="37"/>
  <c r="J29" i="40" s="1"/>
  <c r="K21" i="37"/>
  <c r="J21" i="37"/>
  <c r="G21" i="37"/>
  <c r="K20" i="37"/>
  <c r="J20" i="37"/>
  <c r="D20" i="37"/>
  <c r="G20" i="37" s="1"/>
  <c r="G25" i="40" s="1"/>
  <c r="G20" i="44" s="1"/>
  <c r="K19" i="37"/>
  <c r="J19" i="37"/>
  <c r="D19" i="37"/>
  <c r="G19" i="37" s="1"/>
  <c r="G23" i="40" s="1"/>
  <c r="G19" i="44" s="1"/>
  <c r="K18" i="37"/>
  <c r="J18" i="37"/>
  <c r="J21" i="40" s="1"/>
  <c r="D18" i="37"/>
  <c r="G18" i="37" s="1"/>
  <c r="G21" i="40" s="1"/>
  <c r="G18" i="44" s="1"/>
  <c r="K17" i="37"/>
  <c r="J17" i="37"/>
  <c r="D17" i="37"/>
  <c r="G17" i="37" s="1"/>
  <c r="G19" i="40" s="1"/>
  <c r="G17" i="44" s="1"/>
  <c r="J16" i="37"/>
  <c r="D16" i="37"/>
  <c r="G16" i="37" s="1"/>
  <c r="G17" i="40" s="1"/>
  <c r="G16" i="44" s="1"/>
  <c r="J15" i="37"/>
  <c r="D15" i="37"/>
  <c r="G15" i="37" s="1"/>
  <c r="G15" i="40" s="1"/>
  <c r="G15" i="44" s="1"/>
  <c r="C7" i="37"/>
  <c r="C6" i="37"/>
  <c r="I23" i="36"/>
  <c r="I31" i="39" s="1"/>
  <c r="K22" i="36"/>
  <c r="J22" i="36"/>
  <c r="K21" i="36"/>
  <c r="J21" i="36"/>
  <c r="J27" i="39" s="1"/>
  <c r="G21" i="36"/>
  <c r="J20" i="36"/>
  <c r="J25" i="39" s="1"/>
  <c r="D20" i="36"/>
  <c r="G20" i="36" s="1"/>
  <c r="G25" i="39" s="1"/>
  <c r="G20" i="43" s="1"/>
  <c r="J19" i="36"/>
  <c r="J23" i="39" s="1"/>
  <c r="D19" i="36"/>
  <c r="G19" i="36" s="1"/>
  <c r="G23" i="39" s="1"/>
  <c r="G19" i="43" s="1"/>
  <c r="J18" i="36"/>
  <c r="J21" i="39" s="1"/>
  <c r="D18" i="36"/>
  <c r="G18" i="36" s="1"/>
  <c r="G21" i="39" s="1"/>
  <c r="G18" i="43" s="1"/>
  <c r="J17" i="36"/>
  <c r="D17" i="36"/>
  <c r="G17" i="36" s="1"/>
  <c r="G19" i="39" s="1"/>
  <c r="G17" i="43" s="1"/>
  <c r="D16" i="36"/>
  <c r="G16" i="36" s="1"/>
  <c r="G17" i="39" s="1"/>
  <c r="G16" i="43" s="1"/>
  <c r="J15" i="36"/>
  <c r="D15" i="36"/>
  <c r="G15" i="36" s="1"/>
  <c r="G15" i="39" s="1"/>
  <c r="G15" i="43" s="1"/>
  <c r="C7" i="36"/>
  <c r="C6" i="36"/>
  <c r="C7" i="34"/>
  <c r="C7" i="31" s="1"/>
  <c r="C5" i="33"/>
  <c r="C5" i="42" s="1"/>
  <c r="C7" i="42" s="1"/>
  <c r="C4" i="33"/>
  <c r="C4" i="42" s="1"/>
  <c r="G21" i="29"/>
  <c r="E27" i="33"/>
  <c r="G27" i="33" s="1"/>
  <c r="G21" i="42" s="1"/>
  <c r="E25" i="33"/>
  <c r="E20" i="42" s="1"/>
  <c r="E23" i="33"/>
  <c r="E19" i="42" s="1"/>
  <c r="E21" i="33"/>
  <c r="E18" i="42" s="1"/>
  <c r="E19" i="33"/>
  <c r="E17" i="42" s="1"/>
  <c r="E17" i="33"/>
  <c r="E16" i="42" s="1"/>
  <c r="E15" i="33"/>
  <c r="E15" i="42" s="1"/>
  <c r="C25" i="33"/>
  <c r="D25" i="33" s="1"/>
  <c r="C23" i="33"/>
  <c r="D23" i="33" s="1"/>
  <c r="C21" i="33"/>
  <c r="D21" i="33" s="1"/>
  <c r="C19" i="33"/>
  <c r="D19" i="33" s="1"/>
  <c r="C17" i="33"/>
  <c r="D17" i="33" s="1"/>
  <c r="C15" i="33"/>
  <c r="C15" i="42" s="1"/>
  <c r="D15" i="42" s="1"/>
  <c r="D15" i="29"/>
  <c r="B6" i="35"/>
  <c r="I23" i="29"/>
  <c r="I31" i="33" s="1"/>
  <c r="D18" i="29"/>
  <c r="G18" i="29" s="1"/>
  <c r="G21" i="33" s="1"/>
  <c r="G18" i="42" s="1"/>
  <c r="E23" i="31"/>
  <c r="B19" i="32" s="1"/>
  <c r="J30" i="33"/>
  <c r="K30" i="33" s="1"/>
  <c r="J28" i="33"/>
  <c r="K28" i="33" s="1"/>
  <c r="K16" i="30"/>
  <c r="K17" i="30"/>
  <c r="K18" i="30"/>
  <c r="K19" i="30"/>
  <c r="K20" i="30"/>
  <c r="K21" i="30"/>
  <c r="K22" i="30"/>
  <c r="K20" i="29"/>
  <c r="K18" i="29"/>
  <c r="K19" i="29"/>
  <c r="J16" i="33"/>
  <c r="J18" i="33"/>
  <c r="K18" i="33" s="1"/>
  <c r="J20" i="33"/>
  <c r="J22" i="33"/>
  <c r="J24" i="33"/>
  <c r="J26" i="33"/>
  <c r="J16" i="30"/>
  <c r="J17" i="30"/>
  <c r="J18" i="30"/>
  <c r="J19" i="30"/>
  <c r="J20" i="30"/>
  <c r="J21" i="30"/>
  <c r="J22" i="30"/>
  <c r="J15" i="30"/>
  <c r="K15" i="30" s="1"/>
  <c r="J15" i="29"/>
  <c r="J16" i="29"/>
  <c r="J17" i="29"/>
  <c r="J18" i="29"/>
  <c r="J19" i="29"/>
  <c r="J23" i="33" s="1"/>
  <c r="J20" i="29"/>
  <c r="J25" i="33" s="1"/>
  <c r="J21" i="29"/>
  <c r="J22" i="29"/>
  <c r="K22" i="29" s="1"/>
  <c r="E40" i="34" l="1"/>
  <c r="B28" i="35" s="1"/>
  <c r="C27" i="35" s="1"/>
  <c r="K18" i="39"/>
  <c r="C18" i="43"/>
  <c r="D18" i="43" s="1"/>
  <c r="K20" i="39"/>
  <c r="K19" i="39" s="1"/>
  <c r="C19" i="43"/>
  <c r="D19" i="43" s="1"/>
  <c r="K17" i="36"/>
  <c r="K21" i="29"/>
  <c r="C19" i="42"/>
  <c r="D19" i="42" s="1"/>
  <c r="C20" i="42"/>
  <c r="D20" i="42" s="1"/>
  <c r="C20" i="43"/>
  <c r="D20" i="43" s="1"/>
  <c r="K20" i="36"/>
  <c r="K25" i="39" s="1"/>
  <c r="K19" i="36"/>
  <c r="K23" i="39" s="1"/>
  <c r="K18" i="36"/>
  <c r="K21" i="39" s="1"/>
  <c r="K27" i="33"/>
  <c r="J19" i="41"/>
  <c r="J25" i="40"/>
  <c r="J27" i="40"/>
  <c r="J23" i="40"/>
  <c r="J17" i="39"/>
  <c r="J29" i="39"/>
  <c r="J27" i="33"/>
  <c r="E21" i="30"/>
  <c r="C7" i="41"/>
  <c r="C16" i="30"/>
  <c r="K19" i="40"/>
  <c r="E21" i="44"/>
  <c r="K21" i="40"/>
  <c r="K29" i="40"/>
  <c r="K23" i="40"/>
  <c r="E21" i="43"/>
  <c r="K29" i="39"/>
  <c r="K23" i="33"/>
  <c r="E21" i="42"/>
  <c r="K25" i="33"/>
  <c r="K29" i="33"/>
  <c r="J21" i="33"/>
  <c r="J23" i="44"/>
  <c r="J23" i="42"/>
  <c r="J23" i="43"/>
  <c r="C5" i="44"/>
  <c r="C6" i="44" s="1"/>
  <c r="I32" i="33"/>
  <c r="J25" i="41"/>
  <c r="C17" i="44"/>
  <c r="D17" i="44" s="1"/>
  <c r="J17" i="40"/>
  <c r="K25" i="41"/>
  <c r="J19" i="39"/>
  <c r="J29" i="33"/>
  <c r="J19" i="40"/>
  <c r="J27" i="41"/>
  <c r="C16" i="43"/>
  <c r="D16" i="43" s="1"/>
  <c r="C15" i="30"/>
  <c r="K23" i="41"/>
  <c r="K27" i="41"/>
  <c r="K25" i="40"/>
  <c r="K27" i="39"/>
  <c r="J23" i="36"/>
  <c r="J31" i="39" s="1"/>
  <c r="J23" i="37"/>
  <c r="J31" i="40" s="1"/>
  <c r="C5" i="43"/>
  <c r="C17" i="30"/>
  <c r="C17" i="42"/>
  <c r="D17" i="42" s="1"/>
  <c r="I32" i="40"/>
  <c r="I32" i="39"/>
  <c r="J19" i="33"/>
  <c r="K21" i="33"/>
  <c r="J17" i="33"/>
  <c r="K23" i="42"/>
  <c r="J15" i="33"/>
  <c r="J15" i="41"/>
  <c r="I32" i="41"/>
  <c r="J15" i="39"/>
  <c r="J15" i="40"/>
  <c r="J23" i="38"/>
  <c r="J31" i="41" s="1"/>
  <c r="C15" i="44"/>
  <c r="D15" i="44" s="1"/>
  <c r="C16" i="44"/>
  <c r="D16" i="44" s="1"/>
  <c r="C16" i="42"/>
  <c r="D16" i="42" s="1"/>
  <c r="D19" i="39"/>
  <c r="C15" i="43"/>
  <c r="D15" i="43" s="1"/>
  <c r="K23" i="44"/>
  <c r="K23" i="43"/>
  <c r="C6" i="42"/>
  <c r="C6" i="39"/>
  <c r="C6" i="41"/>
  <c r="C6" i="40"/>
  <c r="K16" i="38"/>
  <c r="K17" i="41" s="1"/>
  <c r="K15" i="38"/>
  <c r="K15" i="41" s="1"/>
  <c r="K16" i="37"/>
  <c r="K17" i="40" s="1"/>
  <c r="K15" i="37"/>
  <c r="K23" i="37" s="1"/>
  <c r="K31" i="40" s="1"/>
  <c r="K16" i="36"/>
  <c r="K15" i="36"/>
  <c r="K15" i="39" s="1"/>
  <c r="B9" i="32"/>
  <c r="D15" i="33"/>
  <c r="C7" i="33"/>
  <c r="C6" i="33"/>
  <c r="B13" i="35" l="1"/>
  <c r="B9" i="35" s="1"/>
  <c r="K17" i="39"/>
  <c r="J32" i="39"/>
  <c r="J32" i="33"/>
  <c r="J32" i="41"/>
  <c r="J32" i="40"/>
  <c r="C7" i="44"/>
  <c r="C6" i="43"/>
  <c r="C7" i="43"/>
  <c r="K15" i="40"/>
  <c r="K32" i="40" s="1"/>
  <c r="K23" i="38"/>
  <c r="K31" i="41" s="1"/>
  <c r="K23" i="36"/>
  <c r="K31" i="39" s="1"/>
  <c r="K32" i="41"/>
  <c r="K32" i="39"/>
  <c r="L23" i="30"/>
  <c r="I23" i="30"/>
  <c r="D20" i="30"/>
  <c r="D19" i="30"/>
  <c r="D17" i="30"/>
  <c r="D16" i="30"/>
  <c r="J23" i="30"/>
  <c r="D15" i="30"/>
  <c r="C7" i="30"/>
  <c r="C6" i="30"/>
  <c r="C7" i="29"/>
  <c r="C6" i="29"/>
  <c r="D16" i="29"/>
  <c r="G16" i="29" s="1"/>
  <c r="D17" i="29"/>
  <c r="D19" i="29"/>
  <c r="D20" i="29"/>
  <c r="G15" i="29"/>
  <c r="G17" i="33" l="1"/>
  <c r="K16" i="29"/>
  <c r="K15" i="29"/>
  <c r="G15" i="33"/>
  <c r="K16" i="33" s="1"/>
  <c r="K15" i="33" s="1"/>
  <c r="K23" i="30"/>
  <c r="G20" i="29"/>
  <c r="G25" i="33" s="1"/>
  <c r="G20" i="42" s="1"/>
  <c r="G19" i="29"/>
  <c r="G23" i="33" s="1"/>
  <c r="G19" i="42" s="1"/>
  <c r="G17" i="29"/>
  <c r="J23" i="29"/>
  <c r="J31" i="33" s="1"/>
  <c r="G19" i="33" l="1"/>
  <c r="K17" i="29"/>
  <c r="K23" i="29" s="1"/>
  <c r="K31" i="33" s="1"/>
  <c r="G16" i="42"/>
  <c r="K17" i="33"/>
  <c r="G15" i="42"/>
  <c r="G17" i="42" l="1"/>
  <c r="K19" i="33"/>
  <c r="K32" i="33" l="1"/>
  <c r="E23" i="2"/>
  <c r="B9" i="3" l="1"/>
  <c r="B7" i="3" s="1"/>
  <c r="E39" i="34"/>
  <c r="B19" i="3"/>
  <c r="C19" i="3" s="1"/>
  <c r="B8" i="35" l="1"/>
  <c r="B27" i="35"/>
  <c r="B12"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19" authorId="0" shapeId="0" xr:uid="{5EAD4DB5-869C-4928-B043-D2710CB4D63D}">
      <text>
        <r>
          <rPr>
            <b/>
            <sz val="10"/>
            <color indexed="81"/>
            <rFont val="MS P ゴシック"/>
            <family val="3"/>
            <charset val="128"/>
          </rPr>
          <t>全事業所の補助金申請額
（別紙１の補助金所要額）を合計した金額</t>
        </r>
        <r>
          <rPr>
            <sz val="10"/>
            <color indexed="81"/>
            <rFont val="MS P ゴシック"/>
            <family val="3"/>
            <charset val="128"/>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65D0A978-6C51-43CF-931F-434540F9686C}">
      <text>
        <r>
          <rPr>
            <b/>
            <sz val="9"/>
            <color indexed="81"/>
            <rFont val="MS P ゴシック"/>
            <family val="3"/>
            <charset val="128"/>
          </rPr>
          <t>介護ソフトを利用するためのパソコン・タブレット端末購入費用やWi-Fi環境整備費用</t>
        </r>
      </text>
    </comment>
    <comment ref="I9" authorId="0" shapeId="0" xr:uid="{B434029B-49D0-4671-B2D6-4A4CBC4531F8}">
      <text>
        <r>
          <rPr>
            <b/>
            <sz val="10"/>
            <color indexed="81"/>
            <rFont val="MS P ゴシック"/>
            <family val="3"/>
            <charset val="128"/>
          </rPr>
          <t>付帯経費（パソコン・Wi-Fi工事等）も含めた経費の合計額を入力してください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4" authorId="0" shapeId="0" xr:uid="{FA6FC970-D315-42F4-A36B-A7BF63FBCC72}">
      <text>
        <r>
          <rPr>
            <b/>
            <sz val="10"/>
            <color indexed="81"/>
            <rFont val="MS P ゴシック"/>
            <family val="3"/>
            <charset val="128"/>
          </rPr>
          <t xml:space="preserve">Wi-Fi工事、パソコン・タブレット等は、主となる機器とわけて記載してください。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19" authorId="0" shapeId="0" xr:uid="{F9F88688-135C-4A84-9986-D37FD38CBC1A}">
      <text>
        <r>
          <rPr>
            <b/>
            <sz val="10"/>
            <color indexed="81"/>
            <rFont val="MS P ゴシック"/>
            <family val="3"/>
            <charset val="128"/>
          </rPr>
          <t>全事業所の補助金額
（別紙１の補助金交付決定額）を合計した金額</t>
        </r>
        <r>
          <rPr>
            <sz val="10"/>
            <color indexed="81"/>
            <rFont val="MS P ゴシック"/>
            <family val="3"/>
            <charset val="128"/>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21002950-3D5A-4850-B9D7-9EE6F24457D7}">
      <text>
        <r>
          <rPr>
            <b/>
            <sz val="9"/>
            <color indexed="81"/>
            <rFont val="MS P ゴシック"/>
            <family val="3"/>
            <charset val="128"/>
          </rPr>
          <t>介護ソフトを利用するためのパソコン・タブレット端末購入費用やWi-Fi環境整備費用</t>
        </r>
      </text>
    </comment>
    <comment ref="I9" authorId="0" shapeId="0" xr:uid="{C4859E37-3776-499F-BE25-FDAAAE587329}">
      <text>
        <r>
          <rPr>
            <b/>
            <sz val="10"/>
            <color indexed="81"/>
            <rFont val="MS P ゴシック"/>
            <family val="3"/>
            <charset val="128"/>
          </rPr>
          <t>付帯経費（パソコン・Wi-Fi工事等）も含めた経費の合計額を入力してください。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88E06A8E-A2CF-4240-890B-8EED6E8A5D99}">
      <text>
        <r>
          <rPr>
            <b/>
            <sz val="9"/>
            <color indexed="81"/>
            <rFont val="MS P ゴシック"/>
            <family val="3"/>
            <charset val="128"/>
          </rPr>
          <t>介護ソフトを利用するためのパソコン・タブレット端末購入費用やWi-Fi環境整備費用</t>
        </r>
      </text>
    </comment>
    <comment ref="I9" authorId="0" shapeId="0" xr:uid="{2F532598-12E0-47E8-9138-2938305305E6}">
      <text>
        <r>
          <rPr>
            <b/>
            <sz val="10"/>
            <color indexed="81"/>
            <rFont val="MS P ゴシック"/>
            <family val="3"/>
            <charset val="128"/>
          </rPr>
          <t>付帯経費（パソコン・Wi-Fi工事等）も含めた経費の合計額を入力してください。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BE74EEDF-9FF7-4438-829B-F3EF5C206ACB}">
      <text>
        <r>
          <rPr>
            <b/>
            <sz val="9"/>
            <color indexed="81"/>
            <rFont val="MS P ゴシック"/>
            <family val="3"/>
            <charset val="128"/>
          </rPr>
          <t>介護ソフトを利用するためのパソコン・タブレット端末購入費用やWi-Fi環境整備費用</t>
        </r>
      </text>
    </comment>
    <comment ref="I9" authorId="0" shapeId="0" xr:uid="{B60445AA-C50A-4B41-8F53-CA23F41A25CC}">
      <text>
        <r>
          <rPr>
            <b/>
            <sz val="10"/>
            <color indexed="81"/>
            <rFont val="MS P ゴシック"/>
            <family val="3"/>
            <charset val="128"/>
          </rPr>
          <t>付帯経費（パソコン・Wi-Fi工事等）も含めた経費の合計額を入力してください。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60EC6841-DAF5-426B-AFFA-5EE74486C989}">
      <text>
        <r>
          <rPr>
            <b/>
            <sz val="9"/>
            <color indexed="81"/>
            <rFont val="MS P ゴシック"/>
            <family val="3"/>
            <charset val="128"/>
          </rPr>
          <t>介護ソフトを利用するためのパソコン・タブレット端末購入費用やWi-Fi環境整備費用</t>
        </r>
      </text>
    </comment>
    <comment ref="I9" authorId="0" shapeId="0" xr:uid="{141E5FCC-2ABC-48D1-9851-95E5B5C4E251}">
      <text>
        <r>
          <rPr>
            <b/>
            <sz val="10"/>
            <color indexed="81"/>
            <rFont val="MS P ゴシック"/>
            <family val="3"/>
            <charset val="128"/>
          </rPr>
          <t>付帯経費（パソコン・Wi-Fi工事等）も含めた経費の合計額を入力してください。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4" authorId="0" shapeId="0" xr:uid="{A4D35F02-07F4-493C-ADF2-6A1B26818682}">
      <text>
        <r>
          <rPr>
            <b/>
            <sz val="10"/>
            <color indexed="81"/>
            <rFont val="MS P ゴシック"/>
            <family val="3"/>
            <charset val="128"/>
          </rPr>
          <t xml:space="preserve">Wi-Fi工事、パソコン・タブレット等は、主となる機器とわけて記載してください。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H5" authorId="0" shapeId="0" xr:uid="{156C42CA-8D10-4FCF-B653-FEDB3F4355F6}">
      <text>
        <r>
          <rPr>
            <b/>
            <sz val="10"/>
            <color indexed="81"/>
            <rFont val="MS P ゴシック"/>
            <family val="3"/>
            <charset val="128"/>
          </rPr>
          <t>日付は空欄にしてください。</t>
        </r>
      </text>
    </comment>
    <comment ref="F20" authorId="0" shapeId="0" xr:uid="{F55FB639-F02D-407E-BF1B-8313EC426CDC}">
      <text>
        <r>
          <rPr>
            <b/>
            <sz val="10"/>
            <color indexed="81"/>
            <rFont val="MS P ゴシック"/>
            <family val="3"/>
            <charset val="128"/>
          </rPr>
          <t>様式第４号から転記されます。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5" authorId="0" shapeId="0" xr:uid="{9863BD7C-B4C7-4020-BD79-36F77D7C0606}">
      <text>
        <r>
          <rPr>
            <b/>
            <sz val="10"/>
            <color indexed="81"/>
            <rFont val="MS P ゴシック"/>
            <family val="3"/>
            <charset val="128"/>
          </rPr>
          <t>リストから選択</t>
        </r>
      </text>
    </comment>
    <comment ref="E9" authorId="0" shapeId="0" xr:uid="{3098D118-46E3-452A-A05C-31EFDD107248}">
      <text>
        <r>
          <rPr>
            <b/>
            <sz val="9"/>
            <color indexed="81"/>
            <rFont val="MS P ゴシック"/>
            <family val="3"/>
            <charset val="128"/>
          </rPr>
          <t>介護ソフトを利用するためのパソコン・タブレット端末購入費用やWi-Fi環境整備費用</t>
        </r>
      </text>
    </comment>
    <comment ref="I9" authorId="0" shapeId="0" xr:uid="{46B9EE49-4145-49BB-B131-D916577141D3}">
      <text>
        <r>
          <rPr>
            <b/>
            <sz val="10"/>
            <color indexed="81"/>
            <rFont val="MS P ゴシック"/>
            <family val="3"/>
            <charset val="128"/>
          </rPr>
          <t>付帯経費（パソコン・Wi-Fi工事等）も含めた経費の合計額を入力してください。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5" authorId="0" shapeId="0" xr:uid="{AEE28125-5530-41AB-A305-E028830BE135}">
      <text>
        <r>
          <rPr>
            <b/>
            <sz val="10"/>
            <color indexed="81"/>
            <rFont val="MS P ゴシック"/>
            <family val="3"/>
            <charset val="128"/>
          </rPr>
          <t>リストから選択</t>
        </r>
      </text>
    </comment>
    <comment ref="E9" authorId="0" shapeId="0" xr:uid="{31512497-93CA-4178-9FAA-0B1E42A6FD3E}">
      <text>
        <r>
          <rPr>
            <b/>
            <sz val="9"/>
            <color indexed="81"/>
            <rFont val="MS P ゴシック"/>
            <family val="3"/>
            <charset val="128"/>
          </rPr>
          <t>介護ソフトを利用するためのパソコン・タブレット端末購入費用やWi-Fi環境整備費用</t>
        </r>
      </text>
    </comment>
    <comment ref="I9" authorId="0" shapeId="0" xr:uid="{23BA7454-932A-4D82-96B8-4F97DACA602A}">
      <text>
        <r>
          <rPr>
            <b/>
            <sz val="10"/>
            <color indexed="81"/>
            <rFont val="MS P ゴシック"/>
            <family val="3"/>
            <charset val="128"/>
          </rPr>
          <t>付帯経費（パソコン・Wi-Fi工事等）も含めた経費の合計額を入力してください。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5" authorId="0" shapeId="0" xr:uid="{F5D60925-4452-41FC-B461-75CD66413B39}">
      <text>
        <r>
          <rPr>
            <b/>
            <sz val="10"/>
            <color indexed="81"/>
            <rFont val="MS P ゴシック"/>
            <family val="3"/>
            <charset val="128"/>
          </rPr>
          <t>リストから選択</t>
        </r>
      </text>
    </comment>
    <comment ref="E9" authorId="0" shapeId="0" xr:uid="{5C22D8B0-9E14-4066-A52F-1288F27290D5}">
      <text>
        <r>
          <rPr>
            <b/>
            <sz val="9"/>
            <color indexed="81"/>
            <rFont val="MS P ゴシック"/>
            <family val="3"/>
            <charset val="128"/>
          </rPr>
          <t>介護ソフトを利用するためのパソコン・タブレット端末購入費用やWi-Fi環境整備費用</t>
        </r>
      </text>
    </comment>
    <comment ref="I9" authorId="0" shapeId="0" xr:uid="{F344933C-DF85-4342-8B85-F90067FF8B2E}">
      <text>
        <r>
          <rPr>
            <b/>
            <sz val="10"/>
            <color indexed="81"/>
            <rFont val="MS P ゴシック"/>
            <family val="3"/>
            <charset val="128"/>
          </rPr>
          <t>付帯経費（パソコン・Wi-Fi工事等）も含めた経費の合計額を入力してください。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5" authorId="0" shapeId="0" xr:uid="{EA730429-A7C6-4F7B-98BF-921022D34AA4}">
      <text>
        <r>
          <rPr>
            <b/>
            <sz val="10"/>
            <color indexed="81"/>
            <rFont val="MS P ゴシック"/>
            <family val="3"/>
            <charset val="128"/>
          </rPr>
          <t>リストから選択</t>
        </r>
      </text>
    </comment>
    <comment ref="E9" authorId="0" shapeId="0" xr:uid="{8C17C0EE-D2AC-406A-AE8C-AA1844BEEBD1}">
      <text>
        <r>
          <rPr>
            <b/>
            <sz val="9"/>
            <color indexed="81"/>
            <rFont val="MS P ゴシック"/>
            <family val="3"/>
            <charset val="128"/>
          </rPr>
          <t>介護ソフトを利用するためのパソコン・タブレット端末購入費用やWi-Fi環境整備費用</t>
        </r>
      </text>
    </comment>
    <comment ref="I9" authorId="0" shapeId="0" xr:uid="{426474E8-9EFE-4C7C-B85E-16F473C7EE51}">
      <text>
        <r>
          <rPr>
            <b/>
            <sz val="10"/>
            <color indexed="81"/>
            <rFont val="MS P ゴシック"/>
            <family val="3"/>
            <charset val="128"/>
          </rPr>
          <t>付帯経費（パソコン・Wi-Fi工事等）も含めた経費の合計額を入力してください。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4" authorId="0" shapeId="0" xr:uid="{06803AE5-4237-4340-B9AA-A952043789DA}">
      <text>
        <r>
          <rPr>
            <b/>
            <sz val="10"/>
            <color indexed="81"/>
            <rFont val="MS P ゴシック"/>
            <family val="3"/>
            <charset val="128"/>
          </rPr>
          <t xml:space="preserve">Wi-Fi工事、パソコン・タブレット等は、主となる機器とわけて記載してください。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BB9275A1-487C-4DE2-96BD-2C772E24202A}">
      <text>
        <r>
          <rPr>
            <b/>
            <sz val="9"/>
            <color indexed="81"/>
            <rFont val="MS P ゴシック"/>
            <family val="3"/>
            <charset val="128"/>
          </rPr>
          <t>介護ソフトを利用するためのパソコン・タブレット端末購入費用やWi-Fi環境整備費用</t>
        </r>
      </text>
    </comment>
    <comment ref="I9" authorId="0" shapeId="0" xr:uid="{D3F1A607-096C-4997-AFD8-54EB7EF8902C}">
      <text>
        <r>
          <rPr>
            <b/>
            <sz val="10"/>
            <color indexed="81"/>
            <rFont val="MS P ゴシック"/>
            <family val="3"/>
            <charset val="128"/>
          </rPr>
          <t>付帯経費（パソコン・Wi-Fi工事等）も含めた経費の合計額を入力してください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3AB6290F-CF66-4B99-B626-A003C4731C3F}">
      <text>
        <r>
          <rPr>
            <b/>
            <sz val="9"/>
            <color indexed="81"/>
            <rFont val="MS P ゴシック"/>
            <family val="3"/>
            <charset val="128"/>
          </rPr>
          <t>介護ソフトを利用するためのパソコン・タブレット端末購入費用やWi-Fi環境整備費用</t>
        </r>
      </text>
    </comment>
    <comment ref="I9" authorId="0" shapeId="0" xr:uid="{216B7F92-35E4-4E6D-8D4D-304EBCF7DC99}">
      <text>
        <r>
          <rPr>
            <b/>
            <sz val="10"/>
            <color indexed="81"/>
            <rFont val="MS P ゴシック"/>
            <family val="3"/>
            <charset val="128"/>
          </rPr>
          <t>付帯経費（パソコン・Wi-Fi工事等）も含めた経費の合計額を入力してください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5068BE4E-7AE6-496F-A6DD-AB7C93B89A65}">
      <text>
        <r>
          <rPr>
            <b/>
            <sz val="9"/>
            <color indexed="81"/>
            <rFont val="MS P ゴシック"/>
            <family val="3"/>
            <charset val="128"/>
          </rPr>
          <t>介護ソフトを利用するためのパソコン・タブレット端末購入費用やWi-Fi環境整備費用</t>
        </r>
      </text>
    </comment>
    <comment ref="I9" authorId="0" shapeId="0" xr:uid="{02B19394-AAAF-450C-82E1-C79EBBF30C89}">
      <text>
        <r>
          <rPr>
            <b/>
            <sz val="10"/>
            <color indexed="81"/>
            <rFont val="MS P ゴシック"/>
            <family val="3"/>
            <charset val="128"/>
          </rPr>
          <t>付帯経費（パソコン・Wi-Fi工事等）も含めた経費の合計額を入力してください</t>
        </r>
      </text>
    </comment>
  </commentList>
</comments>
</file>

<file path=xl/sharedStrings.xml><?xml version="1.0" encoding="utf-8"?>
<sst xmlns="http://schemas.openxmlformats.org/spreadsheetml/2006/main" count="1035" uniqueCount="309">
  <si>
    <t>別紙（１）（様式第１号関係）</t>
    <phoneticPr fontId="2"/>
  </si>
  <si>
    <t>補　助　金　所　要　額　調　書</t>
    <phoneticPr fontId="2"/>
  </si>
  <si>
    <t>介護テクノロジー</t>
    <rPh sb="0" eb="2">
      <t>カイゴ</t>
    </rPh>
    <phoneticPr fontId="2"/>
  </si>
  <si>
    <t>パッケージ型</t>
    <rPh sb="5" eb="6">
      <t>ガタ</t>
    </rPh>
    <phoneticPr fontId="2"/>
  </si>
  <si>
    <t>A</t>
    <phoneticPr fontId="2"/>
  </si>
  <si>
    <t>B</t>
    <phoneticPr fontId="2"/>
  </si>
  <si>
    <t>C</t>
    <phoneticPr fontId="2"/>
  </si>
  <si>
    <t>D</t>
    <phoneticPr fontId="2"/>
  </si>
  <si>
    <t>F</t>
    <phoneticPr fontId="2"/>
  </si>
  <si>
    <t>合計</t>
    <rPh sb="0" eb="2">
      <t>ゴウケイ</t>
    </rPh>
    <phoneticPr fontId="2"/>
  </si>
  <si>
    <t>別紙（２）（様式第１号関係）</t>
    <phoneticPr fontId="2"/>
  </si>
  <si>
    <t>優先
順位
（※）</t>
    <rPh sb="0" eb="2">
      <t>ユウセン</t>
    </rPh>
    <rPh sb="3" eb="5">
      <t>ジュンイ</t>
    </rPh>
    <phoneticPr fontId="2"/>
  </si>
  <si>
    <t>※申請が募集枠を超過した場合に参考にするもの。</t>
    <phoneticPr fontId="2"/>
  </si>
  <si>
    <t>補　助　対　象　額　調　書</t>
    <rPh sb="0" eb="1">
      <t>ホ</t>
    </rPh>
    <rPh sb="2" eb="3">
      <t>スケ</t>
    </rPh>
    <rPh sb="4" eb="5">
      <t>タイ</t>
    </rPh>
    <rPh sb="6" eb="7">
      <t>ゾウ</t>
    </rPh>
    <rPh sb="8" eb="9">
      <t>ガク</t>
    </rPh>
    <rPh sb="10" eb="11">
      <t>チョウ</t>
    </rPh>
    <rPh sb="12" eb="13">
      <t>ショ</t>
    </rPh>
    <phoneticPr fontId="2"/>
  </si>
  <si>
    <t>別紙（３）（様式第１号関係）</t>
    <phoneticPr fontId="2"/>
  </si>
  <si>
    <t>収　支　予　算　書</t>
    <phoneticPr fontId="2"/>
  </si>
  <si>
    <t>区分</t>
    <rPh sb="0" eb="2">
      <t>クブン</t>
    </rPh>
    <phoneticPr fontId="2"/>
  </si>
  <si>
    <t>備考</t>
    <rPh sb="0" eb="2">
      <t>ビコウ</t>
    </rPh>
    <phoneticPr fontId="2"/>
  </si>
  <si>
    <t>事業者負担額</t>
    <rPh sb="0" eb="3">
      <t>ジギョウシャ</t>
    </rPh>
    <rPh sb="3" eb="6">
      <t>フタンガク</t>
    </rPh>
    <phoneticPr fontId="2"/>
  </si>
  <si>
    <t>県補助金</t>
    <rPh sb="0" eb="1">
      <t>ケン</t>
    </rPh>
    <rPh sb="1" eb="4">
      <t>ホジョキン</t>
    </rPh>
    <phoneticPr fontId="2"/>
  </si>
  <si>
    <t>寄付金その他の収入額</t>
    <rPh sb="0" eb="3">
      <t>キフキン</t>
    </rPh>
    <rPh sb="5" eb="6">
      <t>タ</t>
    </rPh>
    <rPh sb="7" eb="10">
      <t>シュウニュウガク</t>
    </rPh>
    <phoneticPr fontId="2"/>
  </si>
  <si>
    <t>予算額（円）</t>
    <rPh sb="0" eb="3">
      <t>ヨサンガク</t>
    </rPh>
    <rPh sb="4" eb="5">
      <t>エン</t>
    </rPh>
    <phoneticPr fontId="2"/>
  </si>
  <si>
    <t>計</t>
    <rPh sb="0" eb="1">
      <t>ケイ</t>
    </rPh>
    <phoneticPr fontId="2"/>
  </si>
  <si>
    <t>（注）補助金、自己資金等の財源ごとに記載すること。</t>
    <phoneticPr fontId="2"/>
  </si>
  <si>
    <t>（注）補助対象とする支出予定の科目ごとに記載すること。</t>
    <phoneticPr fontId="2"/>
  </si>
  <si>
    <t>1.　収入の部</t>
    <rPh sb="3" eb="5">
      <t>シュウニュウ</t>
    </rPh>
    <rPh sb="6" eb="7">
      <t>ブ</t>
    </rPh>
    <phoneticPr fontId="2"/>
  </si>
  <si>
    <t>2.　支出の部</t>
    <rPh sb="3" eb="5">
      <t>シシュツ</t>
    </rPh>
    <rPh sb="6" eb="7">
      <t>ブ</t>
    </rPh>
    <phoneticPr fontId="2"/>
  </si>
  <si>
    <t>使用料及び賃借料
（リース・レンタルの場合）</t>
    <rPh sb="0" eb="3">
      <t>シヨウリョウ</t>
    </rPh>
    <rPh sb="3" eb="4">
      <t>オヨ</t>
    </rPh>
    <rPh sb="5" eb="8">
      <t>チンシャクリョウ</t>
    </rPh>
    <rPh sb="19" eb="21">
      <t>バアイ</t>
    </rPh>
    <phoneticPr fontId="2"/>
  </si>
  <si>
    <t>備品購入費
（購入の場合）</t>
    <rPh sb="0" eb="5">
      <t>ビヒンコウニュウヒ</t>
    </rPh>
    <rPh sb="7" eb="9">
      <t>コウニュウ</t>
    </rPh>
    <rPh sb="10" eb="12">
      <t>バアイ</t>
    </rPh>
    <phoneticPr fontId="2"/>
  </si>
  <si>
    <t>委託料・報酬費
（業務改善支援・研修受講等に経費を要した場合）</t>
    <rPh sb="0" eb="3">
      <t>イタクリョウ</t>
    </rPh>
    <rPh sb="4" eb="7">
      <t>ホウシュウヒ</t>
    </rPh>
    <rPh sb="9" eb="15">
      <t>ギョウムカイゼンシエン</t>
    </rPh>
    <rPh sb="16" eb="20">
      <t>ケンシュウジュコウ</t>
    </rPh>
    <rPh sb="20" eb="21">
      <t>トウ</t>
    </rPh>
    <rPh sb="22" eb="24">
      <t>ケイヒ</t>
    </rPh>
    <rPh sb="25" eb="26">
      <t>ヨウ</t>
    </rPh>
    <rPh sb="28" eb="30">
      <t>バアイ</t>
    </rPh>
    <phoneticPr fontId="2"/>
  </si>
  <si>
    <t>　　　備考欄には、必要に応じて経費の内訳を記載すること。</t>
    <phoneticPr fontId="2"/>
  </si>
  <si>
    <t>補　助　対　象　額　精　算　調　書</t>
    <rPh sb="0" eb="1">
      <t>ホ</t>
    </rPh>
    <rPh sb="2" eb="3">
      <t>スケ</t>
    </rPh>
    <rPh sb="4" eb="5">
      <t>タイ</t>
    </rPh>
    <rPh sb="6" eb="7">
      <t>ゾウ</t>
    </rPh>
    <rPh sb="8" eb="9">
      <t>ガク</t>
    </rPh>
    <rPh sb="10" eb="11">
      <t>セイ</t>
    </rPh>
    <rPh sb="12" eb="13">
      <t>サン</t>
    </rPh>
    <rPh sb="14" eb="15">
      <t>チョウ</t>
    </rPh>
    <rPh sb="16" eb="17">
      <t>ショ</t>
    </rPh>
    <phoneticPr fontId="2"/>
  </si>
  <si>
    <t>収　支　決　算　書</t>
    <rPh sb="4" eb="5">
      <t>キ</t>
    </rPh>
    <phoneticPr fontId="2"/>
  </si>
  <si>
    <t>別紙（３）（様式第４号関係）</t>
    <phoneticPr fontId="2"/>
  </si>
  <si>
    <t>別紙（２）（様式第４号関係）</t>
    <phoneticPr fontId="2"/>
  </si>
  <si>
    <t>別紙（第５条、第９条関係）</t>
    <phoneticPr fontId="2"/>
  </si>
  <si>
    <t>（単位：円）</t>
    <phoneticPr fontId="2"/>
  </si>
  <si>
    <t>仕入れに係る消費税と当該金額に地方消費税率を乗じて得た金額との合計 （A）</t>
    <phoneticPr fontId="2"/>
  </si>
  <si>
    <t>補助率
（B）</t>
    <phoneticPr fontId="2"/>
  </si>
  <si>
    <t>仕入れに係る
消費税等相当額
（A×B）</t>
    <rPh sb="13" eb="14">
      <t>ガク</t>
    </rPh>
    <phoneticPr fontId="2"/>
  </si>
  <si>
    <t>事業実施主体名</t>
    <phoneticPr fontId="2"/>
  </si>
  <si>
    <t>工事費
（通信環境整備のための配線工事の場合）</t>
    <rPh sb="0" eb="3">
      <t>コウジヒ</t>
    </rPh>
    <rPh sb="5" eb="11">
      <t>ツウシンカンキョウセイビ</t>
    </rPh>
    <rPh sb="15" eb="19">
      <t>ハイセンコウジ</t>
    </rPh>
    <rPh sb="20" eb="22">
      <t>バアイ</t>
    </rPh>
    <phoneticPr fontId="2"/>
  </si>
  <si>
    <t>事業所名</t>
    <rPh sb="0" eb="4">
      <t>ジギョウショメイ</t>
    </rPh>
    <phoneticPr fontId="2"/>
  </si>
  <si>
    <t>サービス種別</t>
    <rPh sb="4" eb="6">
      <t>シュベツ</t>
    </rPh>
    <phoneticPr fontId="2"/>
  </si>
  <si>
    <t>移乗支援</t>
    <rPh sb="0" eb="2">
      <t>イジョウ</t>
    </rPh>
    <rPh sb="2" eb="4">
      <t>シエン</t>
    </rPh>
    <phoneticPr fontId="11"/>
  </si>
  <si>
    <t>移動支援</t>
    <rPh sb="0" eb="2">
      <t>イドウ</t>
    </rPh>
    <rPh sb="2" eb="4">
      <t>シエン</t>
    </rPh>
    <phoneticPr fontId="11"/>
  </si>
  <si>
    <t>排泄支援</t>
    <rPh sb="0" eb="2">
      <t>ハイセツ</t>
    </rPh>
    <rPh sb="2" eb="4">
      <t>シエン</t>
    </rPh>
    <phoneticPr fontId="11"/>
  </si>
  <si>
    <t>入浴支援</t>
    <rPh sb="0" eb="2">
      <t>ニュウヨク</t>
    </rPh>
    <rPh sb="2" eb="4">
      <t>シエン</t>
    </rPh>
    <phoneticPr fontId="11"/>
  </si>
  <si>
    <t>見守り・コミュニケーション</t>
    <rPh sb="0" eb="2">
      <t>ミマモ</t>
    </rPh>
    <phoneticPr fontId="11"/>
  </si>
  <si>
    <t>上記以外の重点分野</t>
    <rPh sb="0" eb="2">
      <t>ジョウキ</t>
    </rPh>
    <rPh sb="2" eb="4">
      <t>イガイ</t>
    </rPh>
    <rPh sb="5" eb="9">
      <t>ジュウテンブンヤ</t>
    </rPh>
    <phoneticPr fontId="2"/>
  </si>
  <si>
    <t>業務改善支援</t>
    <rPh sb="0" eb="2">
      <t>ギョウム</t>
    </rPh>
    <rPh sb="2" eb="4">
      <t>カイゼン</t>
    </rPh>
    <rPh sb="4" eb="6">
      <t>シエン</t>
    </rPh>
    <phoneticPr fontId="2"/>
  </si>
  <si>
    <t>対象経費</t>
    <rPh sb="0" eb="2">
      <t>タイショウ</t>
    </rPh>
    <rPh sb="2" eb="4">
      <t>ケイヒ</t>
    </rPh>
    <phoneticPr fontId="2"/>
  </si>
  <si>
    <t>補助対象事業</t>
    <rPh sb="0" eb="6">
      <t>ホジョタイショウジギョウ</t>
    </rPh>
    <phoneticPr fontId="2"/>
  </si>
  <si>
    <t>介護ソフト（1～10）</t>
    <rPh sb="0" eb="2">
      <t>カイゴ</t>
    </rPh>
    <phoneticPr fontId="11"/>
  </si>
  <si>
    <t>介護ソフト（11～20）</t>
    <rPh sb="0" eb="2">
      <t>カイゴ</t>
    </rPh>
    <phoneticPr fontId="11"/>
  </si>
  <si>
    <t>介護ソフト（21～30）</t>
    <rPh sb="0" eb="2">
      <t>カイゴ</t>
    </rPh>
    <phoneticPr fontId="11"/>
  </si>
  <si>
    <t>別紙（１）（様式第４号関係）</t>
    <phoneticPr fontId="2"/>
  </si>
  <si>
    <t>・黄色のセル以外は原則入力しないこと。</t>
    <rPh sb="1" eb="3">
      <t>キイロ</t>
    </rPh>
    <rPh sb="6" eb="8">
      <t>イガイ</t>
    </rPh>
    <rPh sb="9" eb="11">
      <t>ゲンソク</t>
    </rPh>
    <rPh sb="11" eb="13">
      <t>ニュウリョク</t>
    </rPh>
    <phoneticPr fontId="2"/>
  </si>
  <si>
    <t>E</t>
    <phoneticPr fontId="2"/>
  </si>
  <si>
    <t>・行が足りない場合は、適宜追加すること。</t>
    <phoneticPr fontId="2"/>
  </si>
  <si>
    <t>介護ソフト（1～10）+
連携有</t>
    <rPh sb="0" eb="2">
      <t>カイゴ</t>
    </rPh>
    <rPh sb="13" eb="15">
      <t>レンケイ</t>
    </rPh>
    <rPh sb="15" eb="16">
      <t>アリ</t>
    </rPh>
    <phoneticPr fontId="2"/>
  </si>
  <si>
    <t>介護ソフト（11～20）+
連携有</t>
    <rPh sb="0" eb="2">
      <t>カイゴ</t>
    </rPh>
    <rPh sb="14" eb="16">
      <t>レンケイ</t>
    </rPh>
    <rPh sb="16" eb="17">
      <t>アリ</t>
    </rPh>
    <phoneticPr fontId="2"/>
  </si>
  <si>
    <t>介護ソフト（21～30）+
連携有</t>
    <rPh sb="0" eb="2">
      <t>カイゴ</t>
    </rPh>
    <rPh sb="14" eb="16">
      <t>レンケイ</t>
    </rPh>
    <rPh sb="16" eb="17">
      <t>アリ</t>
    </rPh>
    <phoneticPr fontId="2"/>
  </si>
  <si>
    <t>介護ソフト（31～）</t>
    <rPh sb="0" eb="2">
      <t>カイゴ</t>
    </rPh>
    <phoneticPr fontId="2"/>
  </si>
  <si>
    <t>介護ソフト（それ以外）</t>
    <rPh sb="0" eb="2">
      <t>カイゴ</t>
    </rPh>
    <rPh sb="8" eb="10">
      <t>イガイ</t>
    </rPh>
    <phoneticPr fontId="2"/>
  </si>
  <si>
    <t>介護ソフト（それ以外）+
連携有</t>
    <rPh sb="0" eb="2">
      <t>カイゴ</t>
    </rPh>
    <rPh sb="8" eb="10">
      <t>イガイ</t>
    </rPh>
    <rPh sb="13" eb="15">
      <t>レンケイ</t>
    </rPh>
    <rPh sb="15" eb="16">
      <t>アリ</t>
    </rPh>
    <phoneticPr fontId="2"/>
  </si>
  <si>
    <t>介護ソフト（31～）+
連携有</t>
    <rPh sb="0" eb="2">
      <t>カイゴ</t>
    </rPh>
    <rPh sb="12" eb="14">
      <t>レンケイ</t>
    </rPh>
    <rPh sb="14" eb="15">
      <t>アリ</t>
    </rPh>
    <phoneticPr fontId="2"/>
  </si>
  <si>
    <t>様式第１号（第５条関係）</t>
  </si>
  <si>
    <t>事業主体名</t>
    <phoneticPr fontId="2"/>
  </si>
  <si>
    <t>代表者職氏名</t>
    <phoneticPr fontId="2"/>
  </si>
  <si>
    <t>㊞</t>
    <phoneticPr fontId="2"/>
  </si>
  <si>
    <t>令和８年度愛媛県介護テクノロジー定着支援事業費補助金交付申請書</t>
    <phoneticPr fontId="2"/>
  </si>
  <si>
    <t>住所</t>
    <phoneticPr fontId="2"/>
  </si>
  <si>
    <t>記</t>
    <rPh sb="0" eb="1">
      <t>キ</t>
    </rPh>
    <phoneticPr fontId="2"/>
  </si>
  <si>
    <t>（注）２及び５～９は事業所ごとに作成し、整理して添付すること。</t>
    <phoneticPr fontId="2"/>
  </si>
  <si>
    <t>金</t>
    <rPh sb="0" eb="1">
      <t>キン</t>
    </rPh>
    <phoneticPr fontId="2"/>
  </si>
  <si>
    <t>円</t>
    <rPh sb="0" eb="1">
      <t>エン</t>
    </rPh>
    <phoneticPr fontId="2"/>
  </si>
  <si>
    <t>別紙（１）のとおり</t>
    <phoneticPr fontId="2"/>
  </si>
  <si>
    <t>別紙（２）のとおり</t>
    <phoneticPr fontId="2"/>
  </si>
  <si>
    <t>別紙（３）のとおり</t>
    <phoneticPr fontId="2"/>
  </si>
  <si>
    <t>交付申請額</t>
    <phoneticPr fontId="2"/>
  </si>
  <si>
    <t>補助金所要額調書</t>
    <phoneticPr fontId="2"/>
  </si>
  <si>
    <t>補助対象額調書</t>
    <phoneticPr fontId="2"/>
  </si>
  <si>
    <t>収支予算書</t>
    <phoneticPr fontId="2"/>
  </si>
  <si>
    <t>１</t>
    <phoneticPr fontId="2"/>
  </si>
  <si>
    <t>２</t>
    <phoneticPr fontId="2"/>
  </si>
  <si>
    <t>３</t>
    <phoneticPr fontId="2"/>
  </si>
  <si>
    <t>４</t>
    <phoneticPr fontId="2"/>
  </si>
  <si>
    <t>５</t>
    <phoneticPr fontId="2"/>
  </si>
  <si>
    <t>６</t>
    <phoneticPr fontId="2"/>
  </si>
  <si>
    <t>７</t>
    <phoneticPr fontId="2"/>
  </si>
  <si>
    <t>８</t>
    <phoneticPr fontId="2"/>
  </si>
  <si>
    <t>その他参考となる資料</t>
    <phoneticPr fontId="2"/>
  </si>
  <si>
    <t>見積書の写し</t>
  </si>
  <si>
    <t>見積書の写し</t>
    <rPh sb="0" eb="3">
      <t>ミツモリショ</t>
    </rPh>
    <rPh sb="4" eb="5">
      <t>ウツ</t>
    </rPh>
    <phoneticPr fontId="2"/>
  </si>
  <si>
    <t>様式第２号（第７条関係）</t>
    <phoneticPr fontId="2"/>
  </si>
  <si>
    <t>令和８年度愛媛県介護テクノロジー定着支援事業変更承認申請書</t>
    <phoneticPr fontId="2"/>
  </si>
  <si>
    <t>変更する理由</t>
    <rPh sb="0" eb="2">
      <t>ヘンコウ</t>
    </rPh>
    <rPh sb="4" eb="6">
      <t>リユウ</t>
    </rPh>
    <phoneticPr fontId="2"/>
  </si>
  <si>
    <t>補助金交付変更額</t>
    <rPh sb="3" eb="5">
      <t>コウフ</t>
    </rPh>
    <rPh sb="5" eb="8">
      <t>ヘンコウガク</t>
    </rPh>
    <phoneticPr fontId="2"/>
  </si>
  <si>
    <t>補助金所要額調書（変更）</t>
  </si>
  <si>
    <t xml:space="preserve">補助対象額調書（変更） </t>
  </si>
  <si>
    <t>収支予算書（変更）</t>
  </si>
  <si>
    <t>事業計画書（変更）</t>
  </si>
  <si>
    <t>円也</t>
    <rPh sb="0" eb="1">
      <t>エン</t>
    </rPh>
    <rPh sb="1" eb="2">
      <t>ナリ</t>
    </rPh>
    <phoneticPr fontId="2"/>
  </si>
  <si>
    <t>　　　３及び６～８は、事業所ごとに作成し、整理して添付すること。</t>
    <phoneticPr fontId="2"/>
  </si>
  <si>
    <t>　愛媛県知事　　　　　　　様</t>
    <phoneticPr fontId="2"/>
  </si>
  <si>
    <t>　令和８年度において標記事業を下記のとおり実施したいので、令和８年度愛媛県介護テクノロジー定着支援事業費補助金交付要綱第５条の規定により、関係書類を添えて申請します。</t>
    <phoneticPr fontId="2"/>
  </si>
  <si>
    <t>住所</t>
    <rPh sb="0" eb="2">
      <t>ジュウショ</t>
    </rPh>
    <phoneticPr fontId="2"/>
  </si>
  <si>
    <t>事業主体名</t>
    <rPh sb="0" eb="5">
      <t>ジギョウシュタイメイ</t>
    </rPh>
    <phoneticPr fontId="2"/>
  </si>
  <si>
    <t>代表者職氏名</t>
    <rPh sb="0" eb="3">
      <t>ダイヒョウシャ</t>
    </rPh>
    <rPh sb="3" eb="4">
      <t>ショク</t>
    </rPh>
    <rPh sb="4" eb="6">
      <t>シメイ</t>
    </rPh>
    <phoneticPr fontId="2"/>
  </si>
  <si>
    <t>サービス種別</t>
    <rPh sb="4" eb="6">
      <t>シュベツ</t>
    </rPh>
    <phoneticPr fontId="11"/>
  </si>
  <si>
    <t>介護保険法（平成９年法律第123号）に基づき指定又は許可を受けたことを証する書類又は老人福祉法（昭和38年法律第133号）に基づく養護老人ホーム及び軽費老人ホームであることを証する書類</t>
    <phoneticPr fontId="2"/>
  </si>
  <si>
    <t>様式第３号（第８条関係）</t>
    <phoneticPr fontId="2"/>
  </si>
  <si>
    <t>　令和　　年　　月　　日付け愛媛県指令　　第　　号で、補助金交付決定の通知があった標記事業を下記のとおり変更したいので、令和８年度愛媛県介護テクノロジー定着支援事業費補助金交付要綱第７条の規定により、その承認を申請します。</t>
    <phoneticPr fontId="2"/>
  </si>
  <si>
    <t>　令和　　年　　月　　日付け愛媛県指令　　第　　号で、補助金交付決定の通知があった標記事業を中止（廃止）したいので、令和８年度愛媛県介護テクノロジー定着支援事業費補助金交付要綱第８条の規定により、その承認を申請します。</t>
    <phoneticPr fontId="2"/>
  </si>
  <si>
    <t>事業の中止（廃止）の内容</t>
    <rPh sb="0" eb="2">
      <t>ジギョウ</t>
    </rPh>
    <rPh sb="3" eb="5">
      <t>チュウシ</t>
    </rPh>
    <rPh sb="6" eb="8">
      <t>ハイシ</t>
    </rPh>
    <rPh sb="10" eb="12">
      <t>ナイヨウ</t>
    </rPh>
    <phoneticPr fontId="2"/>
  </si>
  <si>
    <t>事業の中止（廃止）の理由</t>
    <rPh sb="0" eb="2">
      <t>ジギョウ</t>
    </rPh>
    <rPh sb="3" eb="5">
      <t>チュウシ</t>
    </rPh>
    <rPh sb="6" eb="8">
      <t>ハイシ</t>
    </rPh>
    <rPh sb="10" eb="12">
      <t>リユウ</t>
    </rPh>
    <phoneticPr fontId="2"/>
  </si>
  <si>
    <t>令和８年度愛媛県介護テクノロジー定着支援事業中止（廃止）承認申請書</t>
    <phoneticPr fontId="2"/>
  </si>
  <si>
    <t>様式第４号（第９条関係）</t>
    <phoneticPr fontId="2"/>
  </si>
  <si>
    <t>令和８年度愛媛県介護テクノロジー定着支援事業実績報告書</t>
    <rPh sb="22" eb="27">
      <t>ジッセキホウコクショ</t>
    </rPh>
    <phoneticPr fontId="2"/>
  </si>
  <si>
    <t>事業精算額</t>
    <phoneticPr fontId="2"/>
  </si>
  <si>
    <t>補助金所要額精算調書</t>
    <rPh sb="6" eb="8">
      <t>セイサン</t>
    </rPh>
    <phoneticPr fontId="2"/>
  </si>
  <si>
    <t>補助対象額精算調書</t>
    <rPh sb="5" eb="7">
      <t>セイサン</t>
    </rPh>
    <phoneticPr fontId="2"/>
  </si>
  <si>
    <t>収支決算書</t>
    <rPh sb="2" eb="5">
      <t>ケッサンショ</t>
    </rPh>
    <phoneticPr fontId="2"/>
  </si>
  <si>
    <t>導入した機器の納品書（又は工事完了報告書）、領収書及び請求書の写し</t>
    <phoneticPr fontId="2"/>
  </si>
  <si>
    <t>導入した機器、Wi-Fi工事に係る施工前後の写真</t>
    <phoneticPr fontId="2"/>
  </si>
  <si>
    <t>※導入機器が複数台ある場合は、全ての機器の製品番号等が明瞭に写っていること。</t>
    <phoneticPr fontId="2"/>
  </si>
  <si>
    <t>様式第５号（第９条関係）</t>
    <phoneticPr fontId="2"/>
  </si>
  <si>
    <t>令和８年度愛媛県介護テクノロジー定着支援事業費補助金に係る
仕入れに係る消費税等相当額報告書</t>
    <rPh sb="0" eb="2">
      <t>レイワ</t>
    </rPh>
    <rPh sb="3" eb="5">
      <t>ネンド</t>
    </rPh>
    <rPh sb="5" eb="8">
      <t>エヒメケン</t>
    </rPh>
    <rPh sb="8" eb="10">
      <t>カイゴ</t>
    </rPh>
    <rPh sb="16" eb="18">
      <t>テイチャク</t>
    </rPh>
    <rPh sb="18" eb="20">
      <t>シエン</t>
    </rPh>
    <rPh sb="20" eb="23">
      <t>ジギョウヒ</t>
    </rPh>
    <rPh sb="23" eb="26">
      <t>ホジョキン</t>
    </rPh>
    <rPh sb="27" eb="28">
      <t>カカ</t>
    </rPh>
    <rPh sb="30" eb="32">
      <t>シイ</t>
    </rPh>
    <rPh sb="34" eb="35">
      <t>カカ</t>
    </rPh>
    <rPh sb="36" eb="39">
      <t>ショウヒゼイ</t>
    </rPh>
    <rPh sb="39" eb="40">
      <t>トウ</t>
    </rPh>
    <rPh sb="40" eb="42">
      <t>ソウトウ</t>
    </rPh>
    <rPh sb="42" eb="43">
      <t>ガク</t>
    </rPh>
    <rPh sb="43" eb="46">
      <t>ホウコクショ</t>
    </rPh>
    <phoneticPr fontId="2"/>
  </si>
  <si>
    <t>　令和　　年　　月　　日付け愛媛県指令　　第　　号で、補助金交付決定の通知があった標記事業の実績について、令和８年度愛媛県介護テクノロジー定着支援事業費補助金交付要綱第９条第１項の規定により、関係書類を添えて報告します。</t>
    <phoneticPr fontId="2"/>
  </si>
  <si>
    <t>　令和　　年　　月　　日付け愛媛県指令　　第　　号で、補助金交付決定の通知があった標記補助金について、令和８年度愛媛県介護テクノロジー定着支援事業費補助金交付要綱第９条第３項の規定により、下記のとおり報告します。</t>
    <phoneticPr fontId="2"/>
  </si>
  <si>
    <t>補助金交付要綱第10条の補助金の額の確定額</t>
    <phoneticPr fontId="2"/>
  </si>
  <si>
    <t>（令和　　年　　月　　日付け　　第　　　号による額の確定通知額）</t>
    <phoneticPr fontId="2"/>
  </si>
  <si>
    <t>補助金の確定時に減額した仕入れに係る消費税等相当額</t>
    <rPh sb="0" eb="3">
      <t>ホジョキン</t>
    </rPh>
    <rPh sb="4" eb="6">
      <t>カクテイ</t>
    </rPh>
    <rPh sb="6" eb="7">
      <t>ジ</t>
    </rPh>
    <rPh sb="8" eb="10">
      <t>ゲンガク</t>
    </rPh>
    <rPh sb="12" eb="14">
      <t>シイ</t>
    </rPh>
    <rPh sb="16" eb="17">
      <t>カカ</t>
    </rPh>
    <rPh sb="18" eb="21">
      <t>ショウヒゼイ</t>
    </rPh>
    <rPh sb="21" eb="22">
      <t>トウ</t>
    </rPh>
    <rPh sb="22" eb="24">
      <t>ソウトウ</t>
    </rPh>
    <rPh sb="24" eb="25">
      <t>ガク</t>
    </rPh>
    <phoneticPr fontId="2"/>
  </si>
  <si>
    <t>消費税及び地方消費税の申告により確定した仕入れに係る消費税等相当額</t>
    <rPh sb="0" eb="3">
      <t>ショウヒゼイ</t>
    </rPh>
    <rPh sb="3" eb="4">
      <t>オヨ</t>
    </rPh>
    <rPh sb="5" eb="7">
      <t>チホウ</t>
    </rPh>
    <rPh sb="7" eb="10">
      <t>ショウヒゼイ</t>
    </rPh>
    <rPh sb="11" eb="13">
      <t>シンコク</t>
    </rPh>
    <rPh sb="16" eb="18">
      <t>カクテイ</t>
    </rPh>
    <rPh sb="20" eb="22">
      <t>シイ</t>
    </rPh>
    <rPh sb="24" eb="25">
      <t>カカ</t>
    </rPh>
    <rPh sb="26" eb="29">
      <t>ショウヒゼイ</t>
    </rPh>
    <rPh sb="29" eb="30">
      <t>トウ</t>
    </rPh>
    <rPh sb="30" eb="32">
      <t>ソウトウ</t>
    </rPh>
    <rPh sb="32" eb="33">
      <t>ガク</t>
    </rPh>
    <phoneticPr fontId="2"/>
  </si>
  <si>
    <t>補助金返還相当額（３－２）</t>
  </si>
  <si>
    <t>（注）別紙集計表、その他参考となる資料を添付すること。</t>
    <phoneticPr fontId="2"/>
  </si>
  <si>
    <t>様式第６号（第11条関係）</t>
    <phoneticPr fontId="2"/>
  </si>
  <si>
    <t>令和８年度愛媛県介護テクノロジー定着支援事業費補助金精算払請求書</t>
    <phoneticPr fontId="2"/>
  </si>
  <si>
    <t>令和　　年　　月　　日</t>
    <phoneticPr fontId="2"/>
  </si>
  <si>
    <t>　令和　　年　　月　　日付け愛媛県指令　　第　　号で、補助金交付決定の通知があった標記補助金について、令和８年度愛媛県介護テクノロジー定着支援事業費補助金交付要綱第11条の規定により、下記のとおり請求します。</t>
    <phoneticPr fontId="2"/>
  </si>
  <si>
    <t>一金</t>
    <rPh sb="0" eb="2">
      <t>イチキン</t>
    </rPh>
    <phoneticPr fontId="2"/>
  </si>
  <si>
    <t>訪問介護</t>
  </si>
  <si>
    <t>訪問入浴介護</t>
  </si>
  <si>
    <t>訪問看護</t>
  </si>
  <si>
    <t>訪問リハビリテーション</t>
  </si>
  <si>
    <t>通所介護</t>
  </si>
  <si>
    <t>通所介護（療養通所介護）</t>
  </si>
  <si>
    <t>通所リハビリテーション</t>
  </si>
  <si>
    <t>福祉用具貸与</t>
  </si>
  <si>
    <t>短期入所生活介護</t>
  </si>
  <si>
    <t>短期入所療養介護（介護老人保健施設）</t>
  </si>
  <si>
    <t>短期入所療養介護（介護療養型医療施設）</t>
  </si>
  <si>
    <t>短期入所療養介護（介護医療院）</t>
  </si>
  <si>
    <t>居宅療養管理指導</t>
  </si>
  <si>
    <t>認知症対応型共同生活介護</t>
  </si>
  <si>
    <t>特定施設入居者生活介護（有料老人ホーム）</t>
  </si>
  <si>
    <t>特定施設入居者生活介護（軽費老人ホーム）</t>
  </si>
  <si>
    <t>特定施設入居者生活介護（養護老人ホーム）</t>
  </si>
  <si>
    <t>特定施設入居者生活介護（サービス付き高齢者向け住宅）</t>
  </si>
  <si>
    <t>特定施設入居者生活介護（有料老人ホーム・外部サービス利用型）</t>
  </si>
  <si>
    <t>特定施設入居者生活介護（軽費老人ホーム・外部サービス利用型）</t>
  </si>
  <si>
    <t>特定施設入居者生活介護（サービス付き高齢者向け住宅・外部サービス利用型）</t>
  </si>
  <si>
    <t>特定施設入居者生活介護（養護老人ホーム・外部サービス利用型）</t>
  </si>
  <si>
    <t>地域密着型特定施設入居者生活介護（有料老人ホーム）</t>
  </si>
  <si>
    <t>地域密着型特定施設入居者生活介護（軽費老人ホーム）</t>
  </si>
  <si>
    <t>地域密着型特定施設入居者生活介護（養護老人ホーム）</t>
  </si>
  <si>
    <t>地域密着型特定施設入居者生活介護（サービス付き高齢者向け住宅）</t>
  </si>
  <si>
    <t>特定福祉用具販売</t>
  </si>
  <si>
    <t>居宅介護支援</t>
  </si>
  <si>
    <t>介護予防支援</t>
  </si>
  <si>
    <t>介護老人福祉施設</t>
  </si>
  <si>
    <t>介護老人保健施設</t>
  </si>
  <si>
    <t>介護療養型医療施設</t>
  </si>
  <si>
    <t>地域密着型介護老人福祉施設入居者生活介護</t>
  </si>
  <si>
    <t>介護医療院</t>
  </si>
  <si>
    <t>夜間対応型訪問介護</t>
  </si>
  <si>
    <t>認知症対応型通所介護</t>
  </si>
  <si>
    <t>小規模多機能型居宅介護</t>
  </si>
  <si>
    <t>定期巡回・随時対応型訪問介護看護</t>
  </si>
  <si>
    <t>看護小規模多機能型居宅介護</t>
  </si>
  <si>
    <t>地域密着型通所介護</t>
  </si>
  <si>
    <t>介護予防訪問入浴介護 </t>
  </si>
  <si>
    <t>介護予防訪問看護 </t>
  </si>
  <si>
    <t>介護予防訪問リハビリテーション </t>
  </si>
  <si>
    <t>介護予防通所リハビリテーション</t>
  </si>
  <si>
    <t>介護予防福祉用具貸与</t>
  </si>
  <si>
    <t>介護予防短期入所生活介護 </t>
  </si>
  <si>
    <t>介護予防短期入所療養介護（介護老人保健施設）</t>
  </si>
  <si>
    <t>介護予防短期入所療養介護（介護療養型医療施設等）</t>
  </si>
  <si>
    <t>介護予防短期入所療養介護（介護医療院）</t>
  </si>
  <si>
    <t>介護予防居宅療養管理指導 </t>
  </si>
  <si>
    <t>介護予防認知症対応型通所介護 </t>
  </si>
  <si>
    <t>介護予防小規模多機能型居宅介護 </t>
  </si>
  <si>
    <t>介護予防特定施設入居者生活介護</t>
  </si>
  <si>
    <t>介護予防認知症対応型共同生活介護</t>
  </si>
  <si>
    <t>特定介護予防福祉用具販売 </t>
  </si>
  <si>
    <t>第一号訪問事業</t>
  </si>
  <si>
    <t>訪問型サービス</t>
  </si>
  <si>
    <t>第一号通所事業</t>
  </si>
  <si>
    <t>通所型サービス</t>
  </si>
  <si>
    <t>生活支援サービス</t>
  </si>
  <si>
    <t>共生型通所介護</t>
  </si>
  <si>
    <t>共生型短期入所生活介護</t>
  </si>
  <si>
    <t>（看護）小規模多機能型居宅介護（共生型）</t>
  </si>
  <si>
    <t>養護老人ホーム</t>
  </si>
  <si>
    <t>軽費老人ホーム</t>
  </si>
  <si>
    <t>別記１</t>
    <rPh sb="0" eb="2">
      <t>ベッキ</t>
    </rPh>
    <phoneticPr fontId="11"/>
  </si>
  <si>
    <t>別記２</t>
    <rPh sb="0" eb="2">
      <t>ベッキ</t>
    </rPh>
    <phoneticPr fontId="11"/>
  </si>
  <si>
    <t>共生型訪問介護</t>
    <phoneticPr fontId="2"/>
  </si>
  <si>
    <t>事業計画回答フォームのとおり</t>
    <rPh sb="0" eb="4">
      <t>ジギョウケイカク</t>
    </rPh>
    <rPh sb="4" eb="6">
      <t>カイトウ</t>
    </rPh>
    <phoneticPr fontId="2"/>
  </si>
  <si>
    <t>　　　「事業計画回答フォーム」については、以下URLより期日までに回答すること。</t>
    <rPh sb="4" eb="8">
      <t>ジギョウケイカク</t>
    </rPh>
    <rPh sb="8" eb="10">
      <t>カイトウ</t>
    </rPh>
    <rPh sb="21" eb="23">
      <t>イカ</t>
    </rPh>
    <rPh sb="28" eb="30">
      <t>キジツ</t>
    </rPh>
    <rPh sb="33" eb="35">
      <t>カイトウ</t>
    </rPh>
    <phoneticPr fontId="2"/>
  </si>
  <si>
    <r>
      <t>　　　URL：</t>
    </r>
    <r>
      <rPr>
        <u/>
        <sz val="11"/>
        <color theme="1"/>
        <rFont val="ＭＳ 明朝"/>
        <family val="1"/>
        <charset val="128"/>
      </rPr>
      <t>https://logoform.jp/form/XG6n/1534276</t>
    </r>
    <phoneticPr fontId="2"/>
  </si>
  <si>
    <r>
      <t>補助限度額</t>
    </r>
    <r>
      <rPr>
        <sz val="8"/>
        <color theme="1"/>
        <rFont val="ＭＳ Ｐゴシック"/>
        <family val="3"/>
        <charset val="128"/>
      </rPr>
      <t xml:space="preserve">
</t>
    </r>
    <r>
      <rPr>
        <sz val="11"/>
        <color theme="1"/>
        <rFont val="ＭＳ Ｐゴシック"/>
        <family val="3"/>
        <charset val="128"/>
      </rPr>
      <t>(基本）</t>
    </r>
    <rPh sb="0" eb="2">
      <t>ホジョ</t>
    </rPh>
    <rPh sb="2" eb="4">
      <t>ゲンド</t>
    </rPh>
    <rPh sb="7" eb="9">
      <t>キホン</t>
    </rPh>
    <phoneticPr fontId="2"/>
  </si>
  <si>
    <t>介護業務支援
（介護ソフト以外）</t>
    <rPh sb="0" eb="2">
      <t>カイゴ</t>
    </rPh>
    <rPh sb="2" eb="4">
      <t>ギョウム</t>
    </rPh>
    <rPh sb="4" eb="6">
      <t>シエン</t>
    </rPh>
    <rPh sb="8" eb="10">
      <t>カイゴ</t>
    </rPh>
    <rPh sb="13" eb="15">
      <t>イガイ</t>
    </rPh>
    <phoneticPr fontId="11"/>
  </si>
  <si>
    <r>
      <t xml:space="preserve">補助金所要額
</t>
    </r>
    <r>
      <rPr>
        <sz val="8"/>
        <color theme="1"/>
        <rFont val="ＭＳ Ｐゴシック"/>
        <family val="3"/>
        <charset val="128"/>
      </rPr>
      <t>（A×B と Dの
いずれか少ない額）
※1,000円未満切捨</t>
    </r>
    <rPh sb="21" eb="22">
      <t>スク</t>
    </rPh>
    <rPh sb="24" eb="25">
      <t>ガク</t>
    </rPh>
    <phoneticPr fontId="2"/>
  </si>
  <si>
    <t>インカム</t>
    <phoneticPr fontId="2"/>
  </si>
  <si>
    <t>・【介護ソフト】バックオフィスソフトは「介護ソフト」を選択すること。</t>
    <rPh sb="2" eb="4">
      <t>カイゴ</t>
    </rPh>
    <rPh sb="20" eb="22">
      <t>カイゴ</t>
    </rPh>
    <rPh sb="27" eb="29">
      <t>センタク</t>
    </rPh>
    <phoneticPr fontId="2"/>
  </si>
  <si>
    <r>
      <t xml:space="preserve">補助限度額
</t>
    </r>
    <r>
      <rPr>
        <u/>
        <sz val="8"/>
        <color theme="1"/>
        <rFont val="ＭＳ Ｐゴシック"/>
        <family val="3"/>
        <charset val="128"/>
      </rPr>
      <t>1（1機器当たり）</t>
    </r>
    <r>
      <rPr>
        <sz val="8"/>
        <color theme="1"/>
        <rFont val="ＭＳ Ｐゴシック"/>
        <family val="3"/>
        <charset val="128"/>
      </rPr>
      <t xml:space="preserve">
※介護ソフトは
1事業所当たり
</t>
    </r>
    <r>
      <rPr>
        <u/>
        <sz val="8"/>
        <color theme="1"/>
        <rFont val="ＭＳ Ｐゴシック"/>
        <family val="3"/>
        <charset val="128"/>
      </rPr>
      <t>2・3（1事業所当たり）</t>
    </r>
    <rPh sb="0" eb="2">
      <t>ホジョ</t>
    </rPh>
    <rPh sb="2" eb="4">
      <t>ゲンド</t>
    </rPh>
    <rPh sb="9" eb="11">
      <t>キキ</t>
    </rPh>
    <rPh sb="11" eb="12">
      <t>ア</t>
    </rPh>
    <rPh sb="17" eb="19">
      <t>カイゴ</t>
    </rPh>
    <rPh sb="37" eb="40">
      <t>ジギョウショ</t>
    </rPh>
    <rPh sb="40" eb="41">
      <t>ア</t>
    </rPh>
    <phoneticPr fontId="2"/>
  </si>
  <si>
    <t>C×
補助率4/5</t>
    <rPh sb="3" eb="6">
      <t>ホジョリツ</t>
    </rPh>
    <phoneticPr fontId="2"/>
  </si>
  <si>
    <t>補助金交付
決定額</t>
    <rPh sb="3" eb="5">
      <t>コウフ</t>
    </rPh>
    <rPh sb="6" eb="8">
      <t>ケッテイ</t>
    </rPh>
    <rPh sb="8" eb="9">
      <t>ガク</t>
    </rPh>
    <phoneticPr fontId="2"/>
  </si>
  <si>
    <t>台数</t>
    <rPh sb="0" eb="2">
      <t>ダイスウ</t>
    </rPh>
    <phoneticPr fontId="2"/>
  </si>
  <si>
    <t>介護テクノロジー等の製品名
（パッケージ型導入支援・業務改善支援
の内容）</t>
    <rPh sb="0" eb="2">
      <t>カイゴ</t>
    </rPh>
    <rPh sb="8" eb="9">
      <t>トウ</t>
    </rPh>
    <rPh sb="10" eb="13">
      <t>セイヒンメイ</t>
    </rPh>
    <rPh sb="20" eb="21">
      <t>ガタ</t>
    </rPh>
    <rPh sb="21" eb="25">
      <t>ドウニュウシエン</t>
    </rPh>
    <rPh sb="26" eb="28">
      <t>ギョウム</t>
    </rPh>
    <rPh sb="28" eb="32">
      <t>カイゼンシエン</t>
    </rPh>
    <rPh sb="34" eb="36">
      <t>ナイヨウ</t>
    </rPh>
    <phoneticPr fontId="2"/>
  </si>
  <si>
    <t>テクノロジー種別
（リストから選択）</t>
    <rPh sb="15" eb="17">
      <t>センタク</t>
    </rPh>
    <phoneticPr fontId="2"/>
  </si>
  <si>
    <t>・【介護ソフト】（）内は職員数を指す。また、職員数により合計金額が変動しない場合は、リストから「介護ソフト（それ以外）」を選択すること。</t>
    <rPh sb="2" eb="4">
      <t>カイゴ</t>
    </rPh>
    <rPh sb="10" eb="11">
      <t>ナイ</t>
    </rPh>
    <rPh sb="12" eb="14">
      <t>ショクイン</t>
    </rPh>
    <rPh sb="14" eb="15">
      <t>スウ</t>
    </rPh>
    <rPh sb="16" eb="17">
      <t>サ</t>
    </rPh>
    <rPh sb="22" eb="24">
      <t>ショクイン</t>
    </rPh>
    <rPh sb="24" eb="25">
      <t>スウ</t>
    </rPh>
    <rPh sb="28" eb="32">
      <t>ゴウケイキンガク</t>
    </rPh>
    <rPh sb="33" eb="35">
      <t>ヘンドウ</t>
    </rPh>
    <rPh sb="38" eb="40">
      <t>バアイ</t>
    </rPh>
    <rPh sb="48" eb="50">
      <t>カイゴ</t>
    </rPh>
    <rPh sb="56" eb="58">
      <t>イガイ</t>
    </rPh>
    <rPh sb="61" eb="63">
      <t>センタク</t>
    </rPh>
    <phoneticPr fontId="2"/>
  </si>
  <si>
    <t>補助対象額（円）
（対象経費）</t>
    <rPh sb="0" eb="5">
      <t>ホジョタイショウガク</t>
    </rPh>
    <rPh sb="6" eb="7">
      <t>エン</t>
    </rPh>
    <rPh sb="10" eb="12">
      <t>タイショウ</t>
    </rPh>
    <rPh sb="12" eb="14">
      <t>ケイヒ</t>
    </rPh>
    <phoneticPr fontId="2"/>
  </si>
  <si>
    <t>事業所名・
サービス種別</t>
    <rPh sb="0" eb="4">
      <t>ジギョウショメイ</t>
    </rPh>
    <rPh sb="10" eb="12">
      <t>シュベツ</t>
    </rPh>
    <phoneticPr fontId="2"/>
  </si>
  <si>
    <t>補　助　金　所　要　額　精　算　調　書</t>
    <rPh sb="12" eb="13">
      <t>セイ</t>
    </rPh>
    <rPh sb="14" eb="15">
      <t>サン</t>
    </rPh>
    <rPh sb="16" eb="17">
      <t>チョウ</t>
    </rPh>
    <phoneticPr fontId="2"/>
  </si>
  <si>
    <t>事業実績報告フォームのとおり</t>
    <rPh sb="0" eb="2">
      <t>ジギョウ</t>
    </rPh>
    <rPh sb="2" eb="4">
      <t>ジッセキ</t>
    </rPh>
    <rPh sb="4" eb="6">
      <t>ホウコク</t>
    </rPh>
    <phoneticPr fontId="2"/>
  </si>
  <si>
    <t>事業計画書</t>
    <phoneticPr fontId="2"/>
  </si>
  <si>
    <t>事業実績報告書</t>
    <rPh sb="2" eb="6">
      <t>ジッセキホウコク</t>
    </rPh>
    <phoneticPr fontId="2"/>
  </si>
  <si>
    <t>・ケアプランデータ連携システムにより５事業所以上とデータ連携していることが
　確認できる資料　等</t>
    <rPh sb="47" eb="48">
      <t>トウ</t>
    </rPh>
    <phoneticPr fontId="2"/>
  </si>
  <si>
    <t>　既交付決定額</t>
    <rPh sb="1" eb="2">
      <t>スデ</t>
    </rPh>
    <rPh sb="2" eb="7">
      <t>コウフケッテイガク</t>
    </rPh>
    <phoneticPr fontId="2"/>
  </si>
  <si>
    <t>　変更承認申請額</t>
    <rPh sb="1" eb="3">
      <t>ヘンコウ</t>
    </rPh>
    <rPh sb="3" eb="5">
      <t>ショウニン</t>
    </rPh>
    <rPh sb="5" eb="8">
      <t>シンセイガク</t>
    </rPh>
    <phoneticPr fontId="2"/>
  </si>
  <si>
    <t>　</t>
    <phoneticPr fontId="2"/>
  </si>
  <si>
    <t>　差引増減額</t>
    <rPh sb="1" eb="2">
      <t>サ</t>
    </rPh>
    <rPh sb="2" eb="3">
      <t>ヒ</t>
    </rPh>
    <rPh sb="3" eb="6">
      <t>ゾウゲンガク</t>
    </rPh>
    <phoneticPr fontId="2"/>
  </si>
  <si>
    <t>※金額に変更がない場合は不要</t>
    <rPh sb="4" eb="6">
      <t>ヘンコウ</t>
    </rPh>
    <phoneticPr fontId="2"/>
  </si>
  <si>
    <r>
      <t xml:space="preserve">事業計画回答フォームのとおり </t>
    </r>
    <r>
      <rPr>
        <sz val="9"/>
        <color theme="1"/>
        <rFont val="ＭＳ 明朝"/>
        <family val="1"/>
        <charset val="128"/>
      </rPr>
      <t>※内容に変更がない場合は不要</t>
    </r>
    <rPh sb="0" eb="4">
      <t>ジギョウケイカク</t>
    </rPh>
    <rPh sb="4" eb="6">
      <t>カイトウ</t>
    </rPh>
    <rPh sb="16" eb="18">
      <t>ナイヨウ</t>
    </rPh>
    <rPh sb="19" eb="21">
      <t>ヘンコウ</t>
    </rPh>
    <rPh sb="24" eb="26">
      <t>バアイ</t>
    </rPh>
    <rPh sb="27" eb="29">
      <t>フヨウ</t>
    </rPh>
    <phoneticPr fontId="2"/>
  </si>
  <si>
    <t>　　　「事業計画回答フォーム」については、以下URLより回答すること。</t>
    <rPh sb="4" eb="8">
      <t>ジギョウケイカク</t>
    </rPh>
    <rPh sb="8" eb="10">
      <t>カイトウ</t>
    </rPh>
    <rPh sb="21" eb="23">
      <t>イカ</t>
    </rPh>
    <rPh sb="28" eb="30">
      <t>カイトウ</t>
    </rPh>
    <phoneticPr fontId="2"/>
  </si>
  <si>
    <r>
      <t>補　助　金　所　要　額　調　書　</t>
    </r>
    <r>
      <rPr>
        <b/>
        <sz val="16"/>
        <color rgb="FFFF0000"/>
        <rFont val="ＭＳ Ｐゴシック"/>
        <family val="3"/>
        <charset val="128"/>
      </rPr>
      <t>（変更）</t>
    </r>
    <rPh sb="17" eb="19">
      <t>ヘンコウ</t>
    </rPh>
    <phoneticPr fontId="2"/>
  </si>
  <si>
    <r>
      <t>補　助　対　象　額　調　書　</t>
    </r>
    <r>
      <rPr>
        <b/>
        <sz val="16"/>
        <color rgb="FFFF0000"/>
        <rFont val="ＭＳ Ｐゴシック"/>
        <family val="3"/>
        <charset val="128"/>
      </rPr>
      <t>（変更）</t>
    </r>
    <rPh sb="0" eb="1">
      <t>ホ</t>
    </rPh>
    <rPh sb="2" eb="3">
      <t>スケ</t>
    </rPh>
    <rPh sb="4" eb="5">
      <t>タイ</t>
    </rPh>
    <rPh sb="6" eb="7">
      <t>ゾウ</t>
    </rPh>
    <rPh sb="8" eb="9">
      <t>ガク</t>
    </rPh>
    <rPh sb="10" eb="11">
      <t>チョウ</t>
    </rPh>
    <rPh sb="12" eb="13">
      <t>ショ</t>
    </rPh>
    <rPh sb="15" eb="17">
      <t>ヘンコウ</t>
    </rPh>
    <phoneticPr fontId="2"/>
  </si>
  <si>
    <r>
      <t>収　支　予　算　書　</t>
    </r>
    <r>
      <rPr>
        <b/>
        <sz val="16"/>
        <color rgb="FFFF0000"/>
        <rFont val="ＭＳ Ｐゴシック"/>
        <family val="3"/>
        <charset val="128"/>
      </rPr>
      <t>（変更）</t>
    </r>
    <rPh sb="11" eb="13">
      <t>ヘンコウ</t>
    </rPh>
    <phoneticPr fontId="2"/>
  </si>
  <si>
    <t>９</t>
    <phoneticPr fontId="2"/>
  </si>
  <si>
    <t>介護生産性向上総合相談センター等へ相談したことがわかる書類</t>
    <phoneticPr fontId="2"/>
  </si>
  <si>
    <t>９</t>
    <phoneticPr fontId="2"/>
  </si>
  <si>
    <t>10</t>
    <phoneticPr fontId="2"/>
  </si>
  <si>
    <t>科学的介護情報システム「LIFE」を利用していることが確認できる資料</t>
    <phoneticPr fontId="2"/>
  </si>
  <si>
    <t>（注）２及び５～10は事業所ごとに作成し、整理して添付すること。</t>
    <phoneticPr fontId="2"/>
  </si>
  <si>
    <r>
      <t xml:space="preserve">所要台数
</t>
    </r>
    <r>
      <rPr>
        <b/>
        <u/>
        <sz val="11"/>
        <color rgb="FFFF0000"/>
        <rFont val="ＭＳ Ｐゴシック"/>
        <family val="3"/>
        <charset val="128"/>
      </rPr>
      <t>※介護ソフト
は１と入力</t>
    </r>
    <rPh sb="0" eb="2">
      <t>ショヨウ</t>
    </rPh>
    <rPh sb="2" eb="4">
      <t>ダイスウ</t>
    </rPh>
    <rPh sb="6" eb="8">
      <t>カイゴ</t>
    </rPh>
    <rPh sb="15" eb="17">
      <t>ニュウリョク</t>
    </rPh>
    <phoneticPr fontId="2"/>
  </si>
  <si>
    <r>
      <rPr>
        <b/>
        <u/>
        <sz val="11"/>
        <color rgb="FFFF0000"/>
        <rFont val="ＭＳ Ｐゴシック"/>
        <family val="3"/>
        <charset val="128"/>
      </rPr>
      <t>介護ソフトの</t>
    </r>
    <r>
      <rPr>
        <sz val="11"/>
        <color theme="1"/>
        <rFont val="ＭＳ Ｐゴシック"/>
        <family val="2"/>
        <charset val="128"/>
      </rPr>
      <t xml:space="preserve">
付帯経費有無</t>
    </r>
    <rPh sb="7" eb="9">
      <t>フタイ</t>
    </rPh>
    <rPh sb="9" eb="11">
      <t>ケイヒ</t>
    </rPh>
    <rPh sb="11" eb="13">
      <t>ウム</t>
    </rPh>
    <phoneticPr fontId="2"/>
  </si>
  <si>
    <t>令和８年度愛媛県介護テクノロジー定着支援事業費補助金に係る
仕入れに係る消費税等相当額集計表</t>
    <phoneticPr fontId="2"/>
  </si>
  <si>
    <t>4/5</t>
    <phoneticPr fontId="2"/>
  </si>
  <si>
    <t>（注）１　</t>
    <phoneticPr fontId="2"/>
  </si>
  <si>
    <t>　第５条第２項及び第９条第２項により、当該補助金に係る仕入れに係る消費税等相当額を減額して申請又は報告する場合、事業実施主体ごとに内訳を記載すること。</t>
    <phoneticPr fontId="2"/>
  </si>
  <si>
    <t>２</t>
    <phoneticPr fontId="2"/>
  </si>
  <si>
    <t>３</t>
    <phoneticPr fontId="2"/>
  </si>
  <si>
    <t>　「仕入れに係る消費税額と当該金額に地方消費税率を乗じて得た金額の合計額」欄は、補助対象経費に含まれる消費税及び地方消費税相当額のうち、消費税法（昭和63年法律第108号）に規定する仕入れに係る消費税額として控除できる金額と当該金額に地方税法（昭和25年法律第226号）に規定する地方消費税率を乗じて得た金額との合計額を記載すること。</t>
    <phoneticPr fontId="2"/>
  </si>
  <si>
    <t>　「仕入れに係る消費税等相当額」欄には、補助対象経費に含まれる消費税及び地方消費税相当額のうち、消費税法に規定する仕入れに係る消費税額として控除できる金額と当該金額に地方税法に規定する地方消費税率を乗じて得た金額との合計額に補助率を乗じて得た金額を記載すること。</t>
    <phoneticPr fontId="2"/>
  </si>
  <si>
    <t>　　　「事業実績報告フォーム」については、以下URLより期日までに回答すること。</t>
    <rPh sb="4" eb="6">
      <t>ジギョウ</t>
    </rPh>
    <rPh sb="6" eb="8">
      <t>ジッセキ</t>
    </rPh>
    <rPh sb="8" eb="10">
      <t>ホウコク</t>
    </rPh>
    <rPh sb="21" eb="23">
      <t>イカ</t>
    </rPh>
    <rPh sb="28" eb="30">
      <t>キジツ</t>
    </rPh>
    <rPh sb="33" eb="35">
      <t>カイトウ</t>
    </rPh>
    <phoneticPr fontId="2"/>
  </si>
  <si>
    <r>
      <t>　　　URL：</t>
    </r>
    <r>
      <rPr>
        <u/>
        <sz val="11"/>
        <color theme="1"/>
        <rFont val="ＭＳ 明朝"/>
        <family val="1"/>
        <charset val="128"/>
      </rPr>
      <t>https://logoform.jp/form/XG6n/1538878</t>
    </r>
    <phoneticPr fontId="2"/>
  </si>
  <si>
    <t>別紙（1）①
事業所①</t>
    <rPh sb="0" eb="2">
      <t>ベッシ</t>
    </rPh>
    <rPh sb="7" eb="10">
      <t>ジギョウショ</t>
    </rPh>
    <phoneticPr fontId="2"/>
  </si>
  <si>
    <t>別紙（1）②
事業所②</t>
    <rPh sb="0" eb="2">
      <t>ベッシ</t>
    </rPh>
    <rPh sb="7" eb="10">
      <t>ジギョウショ</t>
    </rPh>
    <phoneticPr fontId="2"/>
  </si>
  <si>
    <t>別紙（1）③
事業所③</t>
    <rPh sb="0" eb="2">
      <t>ベッシ</t>
    </rPh>
    <rPh sb="7" eb="10">
      <t>ジギョウショ</t>
    </rPh>
    <phoneticPr fontId="2"/>
  </si>
  <si>
    <t>別紙（1）④
事業所④</t>
    <rPh sb="0" eb="2">
      <t>ベッシ</t>
    </rPh>
    <rPh sb="7" eb="10">
      <t>ジギョウショ</t>
    </rPh>
    <phoneticPr fontId="2"/>
  </si>
  <si>
    <t>（記載例）</t>
    <rPh sb="1" eb="3">
      <t>キサイ</t>
    </rPh>
    <rPh sb="3" eb="4">
      <t>レイ</t>
    </rPh>
    <phoneticPr fontId="2"/>
  </si>
  <si>
    <t>愛媛県松山市一番町四丁目４番地２</t>
    <phoneticPr fontId="2"/>
  </si>
  <si>
    <t>社会福祉法人　〇〇会</t>
    <phoneticPr fontId="2"/>
  </si>
  <si>
    <t>理事長　〇〇　〇〇</t>
    <phoneticPr fontId="2"/>
  </si>
  <si>
    <t>・ケアプランデータ連携システムを利用開始したことが確認できる資料</t>
    <phoneticPr fontId="2"/>
  </si>
  <si>
    <t>提出書類例</t>
    <rPh sb="0" eb="2">
      <t>テイシュツ</t>
    </rPh>
    <rPh sb="2" eb="4">
      <t>ショルイ</t>
    </rPh>
    <rPh sb="4" eb="5">
      <t>レイ</t>
    </rPh>
    <phoneticPr fontId="2"/>
  </si>
  <si>
    <t>・導入する介護テクノロジーの概要</t>
    <phoneticPr fontId="2"/>
  </si>
  <si>
    <t>勤務形態一覧表</t>
    <phoneticPr fontId="2"/>
  </si>
  <si>
    <t>・職員数が分かる資料</t>
    <phoneticPr fontId="2"/>
  </si>
  <si>
    <t>・委員会を設置したことが確認できる資料</t>
    <phoneticPr fontId="2"/>
  </si>
  <si>
    <t>ログイン後の画面のハードコピー</t>
    <phoneticPr fontId="2"/>
  </si>
  <si>
    <t>事業計画回答フォームでTAISコードを記載する場合は不要</t>
    <rPh sb="0" eb="6">
      <t>ジギョウケイカクカイトウ</t>
    </rPh>
    <rPh sb="23" eb="25">
      <t>バアイ</t>
    </rPh>
    <phoneticPr fontId="2"/>
  </si>
  <si>
    <t>介護ソフトを導入する場合のみ添付</t>
    <phoneticPr fontId="2"/>
  </si>
  <si>
    <t>Wi-Fi工事を実施する場合のみ添付</t>
    <rPh sb="5" eb="7">
      <t>コウジ</t>
    </rPh>
    <rPh sb="8" eb="10">
      <t>ジッシ</t>
    </rPh>
    <phoneticPr fontId="2"/>
  </si>
  <si>
    <t>※最初にご確認ください（本シートは提出不要です）</t>
    <rPh sb="1" eb="3">
      <t>サイショ</t>
    </rPh>
    <rPh sb="5" eb="7">
      <t>カクニン</t>
    </rPh>
    <rPh sb="12" eb="13">
      <t>ホン</t>
    </rPh>
    <rPh sb="17" eb="19">
      <t>テイシュツ</t>
    </rPh>
    <rPh sb="19" eb="21">
      <t>フヨウ</t>
    </rPh>
    <phoneticPr fontId="2"/>
  </si>
  <si>
    <t>◆５事業所以上を申請する場合の注意事項</t>
    <rPh sb="2" eb="5">
      <t>ジギョウショ</t>
    </rPh>
    <rPh sb="5" eb="7">
      <t>イジョウ</t>
    </rPh>
    <rPh sb="8" eb="10">
      <t>シンセイ</t>
    </rPh>
    <rPh sb="12" eb="14">
      <t>バアイ</t>
    </rPh>
    <rPh sb="15" eb="17">
      <t>チュウイ</t>
    </rPh>
    <rPh sb="17" eb="19">
      <t>ジコウ</t>
    </rPh>
    <phoneticPr fontId="2"/>
  </si>
  <si>
    <r>
      <t>交付要綱</t>
    </r>
    <r>
      <rPr>
        <b/>
        <sz val="11"/>
        <color rgb="FFFF0000"/>
        <rFont val="ＭＳ Ｐゴシック"/>
        <family val="3"/>
        <charset val="128"/>
      </rPr>
      <t>別記１</t>
    </r>
    <r>
      <rPr>
        <sz val="11"/>
        <rFont val="ＭＳ Ｐゴシック"/>
        <family val="3"/>
        <charset val="128"/>
      </rPr>
      <t>のサービスに該当する場合のみ添付</t>
    </r>
    <rPh sb="0" eb="4">
      <t>コウフヨウコウ</t>
    </rPh>
    <rPh sb="4" eb="6">
      <t>ベッキ</t>
    </rPh>
    <rPh sb="13" eb="15">
      <t>ガイトウ</t>
    </rPh>
    <rPh sb="17" eb="19">
      <t>バアイ</t>
    </rPh>
    <phoneticPr fontId="2"/>
  </si>
  <si>
    <t>　「第１号」、「別紙（3）」、「第２号」、「第４号」、「第５号」、「第６号」</t>
    <rPh sb="8" eb="10">
      <t>ベッシ</t>
    </rPh>
    <rPh sb="36" eb="37">
      <t>ゴウ</t>
    </rPh>
    <phoneticPr fontId="2"/>
  </si>
  <si>
    <t>　この様式は、４事業所まで入力ができるよう設定しています。</t>
    <rPh sb="3" eb="5">
      <t>ヨウシキ</t>
    </rPh>
    <rPh sb="8" eb="11">
      <t>ジギョウショ</t>
    </rPh>
    <rPh sb="13" eb="15">
      <t>ニュウリョク</t>
    </rPh>
    <rPh sb="21" eb="23">
      <t>セッテイ</t>
    </rPh>
    <phoneticPr fontId="2"/>
  </si>
  <si>
    <t>　５事業所以上となる場合には、複数ファイルにより作成を行い、下記の書類については、全事業所の総額を記載し作成してください。</t>
    <rPh sb="2" eb="5">
      <t>ジギョウショ</t>
    </rPh>
    <rPh sb="5" eb="7">
      <t>イジョウ</t>
    </rPh>
    <rPh sb="10" eb="12">
      <t>バアイ</t>
    </rPh>
    <rPh sb="15" eb="17">
      <t>フクスウ</t>
    </rPh>
    <rPh sb="24" eb="26">
      <t>サクセイ</t>
    </rPh>
    <rPh sb="27" eb="28">
      <t>オコナ</t>
    </rPh>
    <phoneticPr fontId="2"/>
  </si>
  <si>
    <t>◆黄色セルに法人情報を入力してください</t>
    <rPh sb="1" eb="3">
      <t>キイロ</t>
    </rPh>
    <rPh sb="6" eb="10">
      <t>ホウジンジョウホウ</t>
    </rPh>
    <rPh sb="11" eb="13">
      <t>ニュウリョク</t>
    </rPh>
    <phoneticPr fontId="2"/>
  </si>
  <si>
    <t>規程・議事録</t>
    <rPh sb="0" eb="2">
      <t>キテイ</t>
    </rPh>
    <phoneticPr fontId="2"/>
  </si>
  <si>
    <t>カタログ・ホームページ</t>
    <phoneticPr fontId="2"/>
  </si>
  <si>
    <t>図面</t>
    <phoneticPr fontId="2"/>
  </si>
  <si>
    <t>・Wi-Fi工事内容が分かる資料</t>
    <phoneticPr fontId="2"/>
  </si>
  <si>
    <t>SECURITY ACTION自己宣言（事業所単位）の申込メールの写し</t>
    <rPh sb="15" eb="17">
      <t>ジコ</t>
    </rPh>
    <rPh sb="17" eb="19">
      <t>センゲン</t>
    </rPh>
    <rPh sb="20" eb="23">
      <t>ジギョウショ</t>
    </rPh>
    <rPh sb="23" eb="25">
      <t>タンイ</t>
    </rPh>
    <rPh sb="27" eb="29">
      <t>モウシコミ</t>
    </rPh>
    <rPh sb="33" eb="34">
      <t>ウツ</t>
    </rPh>
    <phoneticPr fontId="2"/>
  </si>
  <si>
    <t>　　　また、上段に変更前の額を（　　）で記載し、下段に変更後の額を記載すること。</t>
    <rPh sb="13" eb="14">
      <t>ガク</t>
    </rPh>
    <phoneticPr fontId="2"/>
  </si>
  <si>
    <t>（注）３～５は、変更箇所に下線を付けること。</t>
    <phoneticPr fontId="2"/>
  </si>
  <si>
    <t>別紙（１）（様式第２号関係）</t>
    <phoneticPr fontId="2"/>
  </si>
  <si>
    <t>別紙（２）（様式第２号関係）</t>
    <phoneticPr fontId="2"/>
  </si>
  <si>
    <t>別紙（３）（様式第２号関係）</t>
    <phoneticPr fontId="2"/>
  </si>
  <si>
    <t>◆（補足）様式第１号　必要書類について</t>
    <rPh sb="2" eb="4">
      <t>ホソク</t>
    </rPh>
    <rPh sb="5" eb="7">
      <t>ヨウシキ</t>
    </rPh>
    <rPh sb="7" eb="8">
      <t>ダイ</t>
    </rPh>
    <rPh sb="9" eb="10">
      <t>ゴウ</t>
    </rPh>
    <rPh sb="11" eb="13">
      <t>ヒツヨウ</t>
    </rPh>
    <rPh sb="13" eb="15">
      <t>ショルイ</t>
    </rPh>
    <phoneticPr fontId="2"/>
  </si>
  <si>
    <t>書類</t>
    <rPh sb="0" eb="2">
      <t>ショルイ</t>
    </rPh>
    <phoneticPr fontId="2"/>
  </si>
  <si>
    <t>注意事項</t>
    <rPh sb="0" eb="4">
      <t>チュウイジコウ</t>
    </rPh>
    <phoneticPr fontId="2"/>
  </si>
  <si>
    <t>―</t>
    <phoneticPr fontId="2"/>
  </si>
  <si>
    <t>利用申請の受付ハガキ・利用画面のハードコピー</t>
    <rPh sb="0" eb="2">
      <t>リヨウ</t>
    </rPh>
    <rPh sb="2" eb="4">
      <t>シンセイ</t>
    </rPh>
    <rPh sb="5" eb="7">
      <t>ウケツケ</t>
    </rPh>
    <rPh sb="11" eb="13">
      <t>リヨウ</t>
    </rPh>
    <rPh sb="13" eb="15">
      <t>ガメン</t>
    </rPh>
    <phoneticPr fontId="2"/>
  </si>
  <si>
    <r>
      <t>法人単位ではなく、</t>
    </r>
    <r>
      <rPr>
        <b/>
        <sz val="11"/>
        <color rgb="FFFF0000"/>
        <rFont val="ＭＳ Ｐゴシック"/>
        <family val="3"/>
        <charset val="128"/>
      </rPr>
      <t>事業所単位</t>
    </r>
    <r>
      <rPr>
        <sz val="11"/>
        <rFont val="ＭＳ Ｐゴシック"/>
        <family val="3"/>
        <charset val="128"/>
      </rPr>
      <t>で宣言すること</t>
    </r>
    <rPh sb="0" eb="2">
      <t>ホウジン</t>
    </rPh>
    <rPh sb="2" eb="4">
      <t>タンイ</t>
    </rPh>
    <rPh sb="9" eb="12">
      <t>ジギョウショ</t>
    </rPh>
    <rPh sb="12" eb="14">
      <t>タンイ</t>
    </rPh>
    <rPh sb="15" eb="17">
      <t>センゲン</t>
    </rPh>
    <phoneticPr fontId="2"/>
  </si>
  <si>
    <t>８　SECURITY ACTION自己宣言（事業所単位）の申込メールの写し</t>
    <rPh sb="17" eb="19">
      <t>ジコ</t>
    </rPh>
    <rPh sb="19" eb="21">
      <t>センゲン</t>
    </rPh>
    <rPh sb="22" eb="25">
      <t>ジギョウショ</t>
    </rPh>
    <rPh sb="25" eb="27">
      <t>タンイ</t>
    </rPh>
    <rPh sb="29" eb="31">
      <t>モウシコミ</t>
    </rPh>
    <rPh sb="35" eb="36">
      <t>ウツ</t>
    </rPh>
    <phoneticPr fontId="2"/>
  </si>
  <si>
    <t>９　科学的介護情報システム「LIFE」を利用していることが確認できる資料</t>
    <phoneticPr fontId="2"/>
  </si>
  <si>
    <t>以下は「10　その他参考となる資料」</t>
    <rPh sb="0" eb="2">
      <t>イカ</t>
    </rPh>
    <phoneticPr fontId="2"/>
  </si>
  <si>
    <t>７　見積書の写し</t>
    <rPh sb="2" eb="5">
      <t>ミツモリショ</t>
    </rPh>
    <rPh sb="6" eb="7">
      <t>ウツ</t>
    </rPh>
    <phoneticPr fontId="2"/>
  </si>
  <si>
    <t>・【介護ソフト】令和８年度中に「ケアプランデータ連携システム」により５事業所以上データ連携を実施する場合は、リストから「連携有」も選択すること（パッケージ型、業務改善支援を除く）。</t>
    <rPh sb="8" eb="10">
      <t>レイワ</t>
    </rPh>
    <rPh sb="11" eb="13">
      <t>ネンド</t>
    </rPh>
    <rPh sb="13" eb="14">
      <t>チュウ</t>
    </rPh>
    <rPh sb="24" eb="26">
      <t>レンケイ</t>
    </rPh>
    <rPh sb="35" eb="38">
      <t>ジギョウショ</t>
    </rPh>
    <rPh sb="38" eb="40">
      <t>イジョウ</t>
    </rPh>
    <rPh sb="43" eb="45">
      <t>レンケイ</t>
    </rPh>
    <rPh sb="46" eb="48">
      <t>ジッシ</t>
    </rPh>
    <rPh sb="50" eb="52">
      <t>バアイ</t>
    </rPh>
    <rPh sb="60" eb="62">
      <t>レンケイ</t>
    </rPh>
    <rPh sb="62" eb="63">
      <t>アリ</t>
    </rPh>
    <rPh sb="65" eb="67">
      <t>センタク</t>
    </rPh>
    <rPh sb="77" eb="78">
      <t>ガタ</t>
    </rPh>
    <rPh sb="79" eb="85">
      <t>ギョウムカイゼンシエン</t>
    </rPh>
    <rPh sb="86" eb="87">
      <t>ノゾ</t>
    </rPh>
    <phoneticPr fontId="2"/>
  </si>
  <si>
    <r>
      <rPr>
        <b/>
        <sz val="11"/>
        <color rgb="FFFF0000"/>
        <rFont val="ＭＳ Ｐゴシック"/>
        <family val="3"/>
        <charset val="128"/>
      </rPr>
      <t>事業所名が確認できる</t>
    </r>
    <r>
      <rPr>
        <sz val="11"/>
        <rFont val="ＭＳ Ｐゴシック"/>
        <family val="3"/>
        <charset val="128"/>
      </rPr>
      <t>ものであること
（申請時にまだ利用開始していない場合、原則、実績報告時までに左記書類を提出してください）</t>
    </r>
    <rPh sb="0" eb="3">
      <t>ジギョウショ</t>
    </rPh>
    <rPh sb="3" eb="4">
      <t>メイ</t>
    </rPh>
    <rPh sb="5" eb="7">
      <t>カクニン</t>
    </rPh>
    <rPh sb="19" eb="22">
      <t>シンセイジ</t>
    </rPh>
    <rPh sb="25" eb="27">
      <t>リヨウ</t>
    </rPh>
    <rPh sb="27" eb="29">
      <t>カイシ</t>
    </rPh>
    <rPh sb="34" eb="36">
      <t>バアイ</t>
    </rPh>
    <rPh sb="37" eb="39">
      <t>ゲンソク</t>
    </rPh>
    <rPh sb="40" eb="44">
      <t>ジッセキホウコク</t>
    </rPh>
    <rPh sb="44" eb="45">
      <t>ジ</t>
    </rPh>
    <rPh sb="48" eb="50">
      <t>サキ</t>
    </rPh>
    <rPh sb="50" eb="52">
      <t>ショルイ</t>
    </rPh>
    <rPh sb="53" eb="55">
      <t>テイシュツ</t>
    </rPh>
    <phoneticPr fontId="2"/>
  </si>
  <si>
    <r>
      <t>申請書提出時点で</t>
    </r>
    <r>
      <rPr>
        <b/>
        <sz val="11"/>
        <color rgb="FFFF0000"/>
        <rFont val="ＭＳ Ｐゴシック"/>
        <family val="3"/>
        <charset val="128"/>
      </rPr>
      <t>有効期限内</t>
    </r>
    <r>
      <rPr>
        <sz val="11"/>
        <rFont val="ＭＳ Ｐゴシック"/>
        <family val="3"/>
        <charset val="128"/>
      </rPr>
      <t>の見積書であること</t>
    </r>
    <rPh sb="0" eb="3">
      <t>シンセイショ</t>
    </rPh>
    <rPh sb="3" eb="5">
      <t>テイシュツ</t>
    </rPh>
    <rPh sb="5" eb="7">
      <t>ジテン</t>
    </rPh>
    <rPh sb="8" eb="12">
      <t>ユウコウキゲン</t>
    </rPh>
    <rPh sb="12" eb="13">
      <t>ナイ</t>
    </rPh>
    <rPh sb="14" eb="17">
      <t>ミツモリショ</t>
    </rPh>
    <phoneticPr fontId="2"/>
  </si>
  <si>
    <r>
      <t>交付要綱</t>
    </r>
    <r>
      <rPr>
        <b/>
        <sz val="11"/>
        <color rgb="FFFF0000"/>
        <rFont val="ＭＳ Ｐゴシック"/>
        <family val="3"/>
        <charset val="128"/>
      </rPr>
      <t>別記２</t>
    </r>
    <r>
      <rPr>
        <sz val="11"/>
        <rFont val="ＭＳ Ｐゴシック"/>
        <family val="3"/>
        <charset val="128"/>
      </rPr>
      <t>のサービスに該当する場合のみ添付
（申請時にまだ利用開始していない場合、原則、実績報告時までに左記書類を提出してください）</t>
    </r>
    <rPh sb="0" eb="4">
      <t>コウフヨウコウ</t>
    </rPh>
    <rPh sb="4" eb="6">
      <t>ベッキ</t>
    </rPh>
    <rPh sb="13" eb="15">
      <t>ガイトウ</t>
    </rPh>
    <rPh sb="17" eb="19">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</si>
</sst>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e&quot;年&quot;m&quot;月&quot;d&quot;日&quot;;@" x16r2:formatCode16="[$-ja-JP-x-gannen]ggge&quot;年&quot;m&quot;月&quot;d&quot;日&quot;;@"/>
    <numFmt numFmtId="177" formatCode="0_);[Red]\(0\)"/>
    <numFmt numFmtId="178" formatCode="###"/>
    <numFmt numFmtId="179" formatCode="#,###"/>
    <numFmt numFmtId="180" formatCode="#,##0;&quot;△ &quot;#,##0"/>
  </numFmts>
  <fonts count="37">
    <font>
      <sz val="11"/>
      <color theme="1"/>
      <name val="ＭＳ Ｐゴシック"/>
      <family val="2"/>
      <charset val="128"/>
    </font>
    <font>
      <sz val="11"/>
      <color theme="1"/>
      <name val="ＭＳ Ｐゴシック"/>
      <family val="2"/>
      <charset val="128"/>
    </font>
    <font>
      <sz val="6"/>
      <name val="ＭＳ Ｐゴシック"/>
      <family val="2"/>
      <charset val="128"/>
    </font>
    <font>
      <sz val="10"/>
      <color theme="1"/>
      <name val="ＭＳ Ｐゴシック"/>
      <family val="2"/>
      <charset val="128"/>
    </font>
    <font>
      <sz val="10"/>
      <color theme="1"/>
      <name val="ＭＳ Ｐゴシック"/>
      <family val="3"/>
      <charset val="128"/>
    </font>
    <font>
      <sz val="12"/>
      <color theme="1"/>
      <name val="ＭＳ Ｐゴシック"/>
      <family val="2"/>
      <charset val="128"/>
    </font>
    <font>
      <sz val="16"/>
      <color theme="1"/>
      <name val="ＭＳ Ｐゴシック"/>
      <family val="2"/>
      <charset val="128"/>
    </font>
    <font>
      <sz val="8"/>
      <color theme="1"/>
      <name val="ＭＳ Ｐゴシック"/>
      <family val="3"/>
      <charset val="128"/>
    </font>
    <font>
      <sz val="16"/>
      <color theme="1"/>
      <name val="ＭＳ Ｐゴシック"/>
      <family val="3"/>
      <charset val="128"/>
    </font>
    <font>
      <sz val="12"/>
      <color theme="1"/>
      <name val="ＭＳ Ｐゴシック"/>
      <family val="3"/>
      <charset val="128"/>
    </font>
    <font>
      <sz val="14"/>
      <color theme="1"/>
      <name val="ＭＳ Ｐゴシック"/>
      <family val="3"/>
      <charset val="128"/>
    </font>
    <font>
      <sz val="6"/>
      <name val="游ゴシック"/>
      <family val="2"/>
      <charset val="128"/>
      <scheme val="minor"/>
    </font>
    <font>
      <sz val="6"/>
      <color theme="1"/>
      <name val="游ゴシック"/>
      <family val="3"/>
      <charset val="128"/>
      <scheme val="minor"/>
    </font>
    <font>
      <sz val="12"/>
      <color theme="1"/>
      <name val="ＭＳ 明朝"/>
      <family val="1"/>
      <charset val="128"/>
    </font>
    <font>
      <sz val="11"/>
      <color theme="1"/>
      <name val="ＭＳ 明朝"/>
      <family val="1"/>
      <charset val="128"/>
    </font>
    <font>
      <sz val="11"/>
      <color theme="1"/>
      <name val="游ゴシック"/>
      <family val="2"/>
      <charset val="128"/>
      <scheme val="minor"/>
    </font>
    <font>
      <sz val="10"/>
      <color indexed="81"/>
      <name val="MS P ゴシック"/>
      <family val="3"/>
      <charset val="128"/>
    </font>
    <font>
      <b/>
      <sz val="10"/>
      <color indexed="81"/>
      <name val="MS P ゴシック"/>
      <family val="3"/>
      <charset val="128"/>
    </font>
    <font>
      <sz val="8"/>
      <name val="ＭＳ Ｐゴシック"/>
      <family val="3"/>
      <charset val="128"/>
    </font>
    <font>
      <sz val="8"/>
      <name val="游ゴシック"/>
      <family val="2"/>
      <charset val="128"/>
      <scheme val="minor"/>
    </font>
    <font>
      <u/>
      <sz val="11"/>
      <color theme="1"/>
      <name val="ＭＳ 明朝"/>
      <family val="1"/>
      <charset val="128"/>
    </font>
    <font>
      <sz val="11"/>
      <color theme="1"/>
      <name val="ＭＳ Ｐゴシック"/>
      <family val="3"/>
      <charset val="128"/>
    </font>
    <font>
      <b/>
      <sz val="12"/>
      <color rgb="FFFF0000"/>
      <name val="ＭＳ Ｐゴシック"/>
      <family val="3"/>
      <charset val="128"/>
    </font>
    <font>
      <u/>
      <sz val="8"/>
      <color theme="1"/>
      <name val="ＭＳ Ｐゴシック"/>
      <family val="3"/>
      <charset val="128"/>
    </font>
    <font>
      <b/>
      <u/>
      <sz val="11"/>
      <color rgb="FFFF0000"/>
      <name val="ＭＳ Ｐゴシック"/>
      <family val="3"/>
      <charset val="128"/>
    </font>
    <font>
      <b/>
      <sz val="16"/>
      <color rgb="FFFF0000"/>
      <name val="ＭＳ Ｐゴシック"/>
      <family val="3"/>
      <charset val="128"/>
    </font>
    <font>
      <sz val="11"/>
      <name val="ＭＳ Ｐゴシック"/>
      <family val="3"/>
      <charset val="128"/>
    </font>
    <font>
      <b/>
      <sz val="9"/>
      <color indexed="81"/>
      <name val="MS P ゴシック"/>
      <family val="3"/>
      <charset val="128"/>
    </font>
    <font>
      <sz val="9"/>
      <color theme="1"/>
      <name val="ＭＳ 明朝"/>
      <family val="1"/>
      <charset val="128"/>
    </font>
    <font>
      <b/>
      <sz val="11"/>
      <color theme="1"/>
      <name val="ＭＳ Ｐゴシック"/>
      <family val="3"/>
      <charset val="128"/>
    </font>
    <font>
      <b/>
      <sz val="11"/>
      <color rgb="FFFF0000"/>
      <name val="ＭＳ Ｐゴシック"/>
      <family val="3"/>
      <charset val="128"/>
    </font>
    <font>
      <sz val="8"/>
      <color theme="1"/>
      <name val="ＭＳ Ｐゴシック"/>
      <family val="2"/>
      <charset val="128"/>
    </font>
    <font>
      <sz val="11"/>
      <color rgb="FFFF0000"/>
      <name val="ＭＳ Ｐゴシック"/>
      <family val="3"/>
      <charset val="128"/>
    </font>
    <font>
      <b/>
      <u/>
      <sz val="11"/>
      <color theme="1"/>
      <name val="ＭＳ Ｐゴシック"/>
      <family val="3"/>
      <charset val="128"/>
    </font>
    <font>
      <sz val="10"/>
      <color rgb="FFFF0000"/>
      <name val="ＭＳ Ｐゴシック"/>
      <family val="2"/>
      <charset val="128"/>
    </font>
    <font>
      <sz val="11"/>
      <color theme="1" tint="0.499984740745262"/>
      <name val="ＭＳ Ｐゴシック"/>
      <family val="2"/>
      <charset val="128"/>
    </font>
    <font>
      <sz val="11"/>
      <color theme="1" tint="0.499984740745262"/>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66"/>
        <bgColor indexed="64"/>
      </patternFill>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auto="1"/>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hair">
        <color auto="1"/>
      </top>
      <bottom style="thin">
        <color auto="1"/>
      </bottom>
      <diagonal/>
    </border>
    <border>
      <left style="thin">
        <color indexed="64"/>
      </left>
      <right style="thin">
        <color indexed="64"/>
      </right>
      <top/>
      <bottom style="hair">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right style="thin">
        <color indexed="64"/>
      </right>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hair">
        <color indexed="64"/>
      </top>
      <bottom style="dotted">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bottom style="dotted">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auto="1"/>
      </right>
      <top style="hair">
        <color auto="1"/>
      </top>
      <bottom style="thin">
        <color auto="1"/>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diagonalUp="1">
      <left style="thin">
        <color indexed="64"/>
      </left>
      <right/>
      <top/>
      <bottom style="thin">
        <color indexed="64"/>
      </bottom>
      <diagonal style="thin">
        <color indexed="64"/>
      </diagonal>
    </border>
    <border>
      <left/>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diagonalUp="1">
      <left style="thin">
        <color indexed="64"/>
      </left>
      <right style="thin">
        <color indexed="64"/>
      </right>
      <top/>
      <bottom style="thin">
        <color indexed="64"/>
      </bottom>
      <diagonal style="hair">
        <color indexed="64"/>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style="thin">
        <color indexed="64"/>
      </left>
      <right style="thin">
        <color indexed="64"/>
      </right>
      <top style="thin">
        <color indexed="64"/>
      </top>
      <bottom/>
      <diagonal style="hair">
        <color indexed="64"/>
      </diagonal>
    </border>
    <border diagonalUp="1">
      <left style="thin">
        <color indexed="64"/>
      </left>
      <right/>
      <top style="thin">
        <color indexed="64"/>
      </top>
      <bottom/>
      <diagonal style="hair">
        <color indexed="64"/>
      </diagonal>
    </border>
    <border diagonalUp="1">
      <left/>
      <right style="thin">
        <color indexed="64"/>
      </right>
      <top style="thin">
        <color indexed="64"/>
      </top>
      <bottom/>
      <diagonal style="hair">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15" fillId="0" borderId="0">
      <alignment vertical="center"/>
    </xf>
  </cellStyleXfs>
  <cellXfs count="426">
    <xf numFmtId="0" fontId="0" fillId="0" borderId="0" xfId="0">
      <alignment vertical="center"/>
    </xf>
    <xf numFmtId="0" fontId="0" fillId="0" borderId="0" xfId="0" applyAlignment="1">
      <alignment horizontal="centerContinuous" vertical="center"/>
    </xf>
    <xf numFmtId="0" fontId="3" fillId="0" borderId="0" xfId="0" applyFont="1">
      <alignment vertical="center"/>
    </xf>
    <xf numFmtId="0" fontId="4" fillId="0" borderId="0" xfId="0" applyFont="1">
      <alignment vertical="center"/>
    </xf>
    <xf numFmtId="0" fontId="0" fillId="0" borderId="0" xfId="0" applyBorder="1">
      <alignment vertical="center"/>
    </xf>
    <xf numFmtId="0" fontId="0" fillId="0" borderId="1" xfId="0" applyBorder="1" applyAlignment="1">
      <alignment horizontal="center" vertical="center"/>
    </xf>
    <xf numFmtId="38" fontId="0" fillId="0" borderId="1" xfId="1" applyFont="1" applyBorder="1">
      <alignment vertical="center"/>
    </xf>
    <xf numFmtId="0" fontId="0" fillId="0" borderId="1" xfId="0" applyBorder="1">
      <alignment vertical="center"/>
    </xf>
    <xf numFmtId="0" fontId="5" fillId="0" borderId="0" xfId="0" applyFont="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3" fillId="0" borderId="7" xfId="0" applyFont="1" applyFill="1" applyBorder="1" applyAlignment="1">
      <alignment vertical="center"/>
    </xf>
    <xf numFmtId="0" fontId="0" fillId="3" borderId="1" xfId="0" applyFill="1" applyBorder="1" applyAlignment="1">
      <alignment horizontal="center" vertical="center"/>
    </xf>
    <xf numFmtId="38" fontId="0" fillId="0" borderId="3" xfId="1" applyFont="1" applyBorder="1">
      <alignment vertical="center"/>
    </xf>
    <xf numFmtId="38" fontId="0" fillId="0" borderId="6" xfId="1" applyFont="1" applyBorder="1">
      <alignment vertical="center"/>
    </xf>
    <xf numFmtId="0" fontId="0" fillId="0" borderId="6" xfId="0" applyBorder="1" applyAlignment="1">
      <alignment vertical="center" wrapText="1"/>
    </xf>
    <xf numFmtId="0" fontId="0" fillId="0" borderId="4" xfId="0" applyBorder="1" applyAlignment="1">
      <alignment vertical="center" wrapText="1"/>
    </xf>
    <xf numFmtId="0" fontId="0" fillId="0" borderId="9" xfId="0" applyBorder="1">
      <alignment vertical="center"/>
    </xf>
    <xf numFmtId="0" fontId="0" fillId="0" borderId="10" xfId="0" applyBorder="1">
      <alignment vertical="center"/>
    </xf>
    <xf numFmtId="0" fontId="0" fillId="3" borderId="1" xfId="0" applyFill="1" applyBorder="1" applyAlignment="1">
      <alignment horizontal="center" vertical="center" wrapText="1"/>
    </xf>
    <xf numFmtId="0" fontId="0" fillId="3" borderId="1" xfId="0" applyFill="1" applyBorder="1" applyAlignment="1">
      <alignment vertical="center" wrapText="1"/>
    </xf>
    <xf numFmtId="38" fontId="0" fillId="0" borderId="10" xfId="1" applyFont="1" applyBorder="1">
      <alignment vertical="center"/>
    </xf>
    <xf numFmtId="38" fontId="0" fillId="0" borderId="9" xfId="1" applyFont="1" applyBorder="1">
      <alignment vertical="center"/>
    </xf>
    <xf numFmtId="49" fontId="0" fillId="0" borderId="10" xfId="0" applyNumberFormat="1" applyBorder="1" applyAlignment="1">
      <alignment horizontal="center" vertical="center"/>
    </xf>
    <xf numFmtId="49" fontId="0" fillId="0" borderId="9" xfId="0" applyNumberFormat="1" applyBorder="1" applyAlignment="1">
      <alignment horizontal="center" vertical="center"/>
    </xf>
    <xf numFmtId="0" fontId="0" fillId="0" borderId="0" xfId="0" applyAlignment="1">
      <alignment horizontal="right" vertical="center"/>
    </xf>
    <xf numFmtId="0" fontId="9" fillId="0" borderId="0" xfId="0" applyFont="1" applyAlignment="1">
      <alignment horizontal="center" vertical="center"/>
    </xf>
    <xf numFmtId="38" fontId="0" fillId="0" borderId="1" xfId="1" applyFont="1" applyBorder="1" applyAlignment="1">
      <alignment horizontal="right" vertical="center"/>
    </xf>
    <xf numFmtId="0" fontId="10" fillId="0" borderId="0" xfId="0" applyFont="1" applyAlignment="1">
      <alignment horizontal="center" vertical="center"/>
    </xf>
    <xf numFmtId="0" fontId="12" fillId="0" borderId="0" xfId="0" applyFont="1">
      <alignment vertical="center"/>
    </xf>
    <xf numFmtId="0" fontId="0" fillId="3" borderId="9" xfId="0" applyFill="1" applyBorder="1" applyAlignment="1">
      <alignment horizontal="center" vertical="center"/>
    </xf>
    <xf numFmtId="0" fontId="12" fillId="0" borderId="0" xfId="0" applyFont="1" applyAlignment="1">
      <alignment vertical="center" wrapText="1"/>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horizontal="left" vertical="center"/>
    </xf>
    <xf numFmtId="0" fontId="14" fillId="0" borderId="0" xfId="0" applyFont="1">
      <alignment vertical="center"/>
    </xf>
    <xf numFmtId="0" fontId="13" fillId="0" borderId="0" xfId="0" applyFont="1" applyAlignment="1">
      <alignment horizontal="centerContinuous" vertical="center"/>
    </xf>
    <xf numFmtId="0" fontId="13" fillId="0" borderId="0" xfId="0" applyFont="1" applyAlignment="1">
      <alignment vertical="center" shrinkToFit="1"/>
    </xf>
    <xf numFmtId="0" fontId="13" fillId="0" borderId="0" xfId="0" applyFont="1" applyAlignment="1">
      <alignment horizontal="distributed" vertical="center" shrinkToFit="1"/>
    </xf>
    <xf numFmtId="49" fontId="13" fillId="0" borderId="0" xfId="0" applyNumberFormat="1" applyFont="1">
      <alignment vertical="center"/>
    </xf>
    <xf numFmtId="0" fontId="13" fillId="0" borderId="0" xfId="0" applyFont="1" applyAlignment="1">
      <alignment horizontal="center" vertical="center"/>
    </xf>
    <xf numFmtId="38" fontId="13" fillId="0" borderId="0" xfId="1" applyFont="1">
      <alignment vertical="center"/>
    </xf>
    <xf numFmtId="0" fontId="14" fillId="0" borderId="0" xfId="0" applyFont="1" applyAlignment="1">
      <alignment vertical="center"/>
    </xf>
    <xf numFmtId="3" fontId="0" fillId="0" borderId="13" xfId="0" applyNumberFormat="1" applyBorder="1">
      <alignment vertical="center"/>
    </xf>
    <xf numFmtId="0" fontId="0" fillId="0" borderId="14" xfId="0" applyBorder="1">
      <alignment vertical="center"/>
    </xf>
    <xf numFmtId="0" fontId="13" fillId="0" borderId="0" xfId="0" applyFont="1" applyAlignment="1">
      <alignment horizontal="left" vertical="center" wrapText="1"/>
    </xf>
    <xf numFmtId="0" fontId="14" fillId="0" borderId="0" xfId="0" applyFont="1" applyAlignment="1">
      <alignment horizontal="left" vertical="center"/>
    </xf>
    <xf numFmtId="38" fontId="13" fillId="0" borderId="0" xfId="0" applyNumberFormat="1" applyFont="1">
      <alignment vertical="center"/>
    </xf>
    <xf numFmtId="0" fontId="0" fillId="0" borderId="1" xfId="0" applyBorder="1" applyAlignment="1">
      <alignment horizontal="center" vertical="center"/>
    </xf>
    <xf numFmtId="0" fontId="0" fillId="3" borderId="1" xfId="0" applyFill="1" applyBorder="1" applyAlignment="1">
      <alignment horizontal="center" vertical="center"/>
    </xf>
    <xf numFmtId="0" fontId="8" fillId="0" borderId="0" xfId="0" applyFont="1" applyAlignment="1">
      <alignment horizontal="center" vertical="center"/>
    </xf>
    <xf numFmtId="0" fontId="18" fillId="0" borderId="0" xfId="2" applyFont="1" applyFill="1">
      <alignment vertical="center"/>
    </xf>
    <xf numFmtId="0" fontId="19" fillId="0" borderId="0" xfId="2" applyFont="1" applyFill="1">
      <alignment vertical="center"/>
    </xf>
    <xf numFmtId="0" fontId="18" fillId="3" borderId="0" xfId="2" applyFont="1" applyFill="1">
      <alignment vertical="center"/>
    </xf>
    <xf numFmtId="38" fontId="0" fillId="0" borderId="1" xfId="1" applyFont="1" applyFill="1" applyBorder="1" applyAlignment="1" applyProtection="1">
      <alignment vertical="center"/>
      <protection locked="0"/>
    </xf>
    <xf numFmtId="0" fontId="21" fillId="0" borderId="1" xfId="0" applyFont="1" applyBorder="1" applyAlignment="1">
      <alignment horizontal="center" vertical="center"/>
    </xf>
    <xf numFmtId="0" fontId="21" fillId="0" borderId="3" xfId="0" applyFont="1" applyBorder="1" applyAlignment="1">
      <alignment horizontal="center" vertical="center" wrapText="1"/>
    </xf>
    <xf numFmtId="0" fontId="21" fillId="0" borderId="1" xfId="0" applyFont="1" applyBorder="1" applyAlignment="1">
      <alignment horizontal="center" vertical="center" wrapText="1"/>
    </xf>
    <xf numFmtId="0" fontId="22" fillId="0" borderId="0" xfId="0" applyFont="1" applyAlignment="1">
      <alignment horizontal="left" vertical="center"/>
    </xf>
    <xf numFmtId="0" fontId="0" fillId="0" borderId="0" xfId="0" applyBorder="1" applyAlignment="1">
      <alignment horizontal="center" vertical="center"/>
    </xf>
    <xf numFmtId="38" fontId="0" fillId="0" borderId="0" xfId="1" applyFont="1" applyBorder="1">
      <alignment vertical="center"/>
    </xf>
    <xf numFmtId="38" fontId="0" fillId="0" borderId="0" xfId="0" applyNumberFormat="1" applyBorder="1">
      <alignment vertical="center"/>
    </xf>
    <xf numFmtId="0" fontId="9" fillId="0" borderId="19" xfId="0" applyFont="1" applyFill="1" applyBorder="1" applyAlignment="1" applyProtection="1">
      <alignment vertical="center"/>
      <protection locked="0"/>
    </xf>
    <xf numFmtId="38" fontId="24" fillId="0" borderId="4" xfId="1" applyFont="1" applyBorder="1">
      <alignment vertical="center"/>
    </xf>
    <xf numFmtId="38" fontId="0" fillId="0" borderId="25" xfId="1" applyFont="1" applyBorder="1" applyAlignment="1">
      <alignment horizontal="right" vertical="center"/>
    </xf>
    <xf numFmtId="38" fontId="24" fillId="0" borderId="4" xfId="1" applyFont="1" applyBorder="1" applyAlignment="1">
      <alignment horizontal="right" vertical="center"/>
    </xf>
    <xf numFmtId="38" fontId="26" fillId="0" borderId="25" xfId="1" applyFont="1" applyBorder="1" applyAlignment="1">
      <alignment horizontal="right" vertical="center"/>
    </xf>
    <xf numFmtId="0" fontId="13" fillId="0" borderId="0" xfId="0" applyFont="1" applyAlignment="1">
      <alignment horizontal="left" vertical="center" wrapText="1"/>
    </xf>
    <xf numFmtId="0" fontId="9" fillId="0" borderId="0" xfId="0" applyFont="1" applyAlignment="1">
      <alignment horizontal="center" vertical="center"/>
    </xf>
    <xf numFmtId="49" fontId="13" fillId="0" borderId="0" xfId="0" applyNumberFormat="1" applyFont="1" applyAlignment="1"/>
    <xf numFmtId="0" fontId="28" fillId="0" borderId="0" xfId="0" applyFont="1">
      <alignment vertical="center"/>
    </xf>
    <xf numFmtId="0" fontId="0" fillId="0" borderId="0" xfId="0" applyAlignment="1">
      <alignment horizontal="right" vertical="top" wrapText="1"/>
    </xf>
    <xf numFmtId="49" fontId="0" fillId="0" borderId="0" xfId="0" applyNumberFormat="1" applyAlignment="1">
      <alignment horizontal="right" vertical="top" wrapText="1"/>
    </xf>
    <xf numFmtId="0" fontId="0" fillId="0" borderId="0" xfId="0" applyAlignment="1">
      <alignment horizontal="justify" vertical="justify" wrapText="1"/>
    </xf>
    <xf numFmtId="0" fontId="21" fillId="0" borderId="1" xfId="0" applyFont="1" applyBorder="1" applyAlignment="1">
      <alignment horizontal="center" vertical="center"/>
    </xf>
    <xf numFmtId="0" fontId="8" fillId="0" borderId="0" xfId="0" applyFont="1" applyAlignment="1">
      <alignment horizontal="center" vertical="center"/>
    </xf>
    <xf numFmtId="0" fontId="21" fillId="0" borderId="1" xfId="0" applyFont="1" applyBorder="1" applyAlignment="1">
      <alignment horizontal="center" vertical="center" wrapText="1"/>
    </xf>
    <xf numFmtId="0" fontId="21" fillId="0" borderId="3" xfId="0" applyFont="1" applyBorder="1" applyAlignment="1">
      <alignment horizontal="center" vertical="center" wrapText="1"/>
    </xf>
    <xf numFmtId="179" fontId="0" fillId="0" borderId="25" xfId="1" applyNumberFormat="1" applyFont="1" applyFill="1" applyBorder="1" applyAlignment="1" applyProtection="1">
      <alignment horizontal="right" vertical="center"/>
      <protection locked="0"/>
    </xf>
    <xf numFmtId="179" fontId="0" fillId="0" borderId="25" xfId="1" applyNumberFormat="1" applyFont="1" applyFill="1" applyBorder="1" applyAlignment="1" applyProtection="1">
      <alignment horizontal="right" vertical="center"/>
    </xf>
    <xf numFmtId="179" fontId="0" fillId="0" borderId="0" xfId="0" applyNumberFormat="1">
      <alignment vertical="center"/>
    </xf>
    <xf numFmtId="179" fontId="0" fillId="0" borderId="3" xfId="1" applyNumberFormat="1" applyFont="1" applyFill="1" applyBorder="1" applyAlignment="1" applyProtection="1">
      <alignment horizontal="right" vertical="center"/>
      <protection locked="0"/>
    </xf>
    <xf numFmtId="38" fontId="24" fillId="4" borderId="4" xfId="1" applyFont="1" applyFill="1" applyBorder="1">
      <alignment vertical="center"/>
    </xf>
    <xf numFmtId="38" fontId="0" fillId="4" borderId="4" xfId="1" applyFont="1" applyFill="1" applyBorder="1">
      <alignment vertical="center"/>
    </xf>
    <xf numFmtId="38" fontId="0" fillId="4" borderId="6" xfId="1" applyFont="1" applyFill="1" applyBorder="1">
      <alignment vertical="center"/>
    </xf>
    <xf numFmtId="38" fontId="24" fillId="0" borderId="10" xfId="1" applyFont="1" applyFill="1" applyBorder="1">
      <alignment vertical="center"/>
    </xf>
    <xf numFmtId="38" fontId="0" fillId="0" borderId="25" xfId="1" applyFont="1" applyFill="1" applyBorder="1" applyAlignment="1">
      <alignment horizontal="right" vertical="center"/>
    </xf>
    <xf numFmtId="0" fontId="0" fillId="4" borderId="3" xfId="0" applyFill="1" applyBorder="1" applyAlignment="1">
      <alignment horizontal="left" vertical="center"/>
    </xf>
    <xf numFmtId="0" fontId="0" fillId="4" borderId="3" xfId="0" applyFill="1" applyBorder="1" applyAlignment="1">
      <alignment horizontal="center" vertical="center"/>
    </xf>
    <xf numFmtId="38" fontId="0" fillId="4" borderId="3" xfId="1" applyFont="1" applyFill="1" applyBorder="1" applyAlignment="1">
      <alignment horizontal="right" vertical="center"/>
    </xf>
    <xf numFmtId="0" fontId="0" fillId="4" borderId="6" xfId="0" applyFill="1" applyBorder="1" applyAlignment="1">
      <alignment horizontal="left" vertical="center"/>
    </xf>
    <xf numFmtId="0" fontId="0" fillId="4" borderId="6" xfId="0" applyFill="1" applyBorder="1" applyAlignment="1">
      <alignment horizontal="center" vertical="center"/>
    </xf>
    <xf numFmtId="38" fontId="0" fillId="4" borderId="6" xfId="1" applyFont="1" applyFill="1" applyBorder="1" applyAlignment="1">
      <alignment horizontal="right" vertical="center"/>
    </xf>
    <xf numFmtId="0" fontId="0" fillId="4" borderId="4" xfId="0" applyFill="1" applyBorder="1" applyAlignment="1">
      <alignment horizontal="left" vertical="center"/>
    </xf>
    <xf numFmtId="0" fontId="0" fillId="4" borderId="4" xfId="0" applyFill="1" applyBorder="1" applyAlignment="1">
      <alignment horizontal="center" vertical="center"/>
    </xf>
    <xf numFmtId="38" fontId="0" fillId="4" borderId="4" xfId="1" applyFont="1" applyFill="1" applyBorder="1" applyAlignment="1">
      <alignment horizontal="right" vertical="center"/>
    </xf>
    <xf numFmtId="38" fontId="0" fillId="0" borderId="29" xfId="1" applyFont="1" applyFill="1" applyBorder="1" applyAlignment="1">
      <alignment horizontal="right" vertical="center"/>
    </xf>
    <xf numFmtId="0" fontId="0" fillId="0" borderId="0" xfId="0" applyAlignment="1"/>
    <xf numFmtId="38" fontId="13" fillId="4" borderId="0" xfId="1" applyFont="1" applyFill="1">
      <alignment vertical="center"/>
    </xf>
    <xf numFmtId="180" fontId="13" fillId="0" borderId="0" xfId="1" applyNumberFormat="1" applyFont="1" applyFill="1">
      <alignment vertical="center"/>
    </xf>
    <xf numFmtId="178" fontId="21" fillId="0" borderId="3" xfId="0" applyNumberFormat="1" applyFont="1" applyFill="1" applyBorder="1" applyAlignment="1" applyProtection="1">
      <alignment horizontal="center" vertical="center" wrapText="1"/>
      <protection locked="0"/>
    </xf>
    <xf numFmtId="0" fontId="6" fillId="0" borderId="0" xfId="0" applyFont="1" applyAlignment="1">
      <alignment vertical="center"/>
    </xf>
    <xf numFmtId="178" fontId="0" fillId="0" borderId="35" xfId="0" applyNumberFormat="1" applyFill="1" applyBorder="1" applyAlignment="1">
      <alignment horizontal="left" vertical="center"/>
    </xf>
    <xf numFmtId="178" fontId="0" fillId="0" borderId="6" xfId="0" applyNumberFormat="1" applyFill="1" applyBorder="1" applyAlignment="1">
      <alignment horizontal="left" vertical="center"/>
    </xf>
    <xf numFmtId="178" fontId="0" fillId="0" borderId="9" xfId="0" applyNumberFormat="1" applyFill="1" applyBorder="1" applyAlignment="1">
      <alignment horizontal="left" vertical="center"/>
    </xf>
    <xf numFmtId="0" fontId="13" fillId="4" borderId="0" xfId="0" applyFont="1" applyFill="1">
      <alignment vertical="center"/>
    </xf>
    <xf numFmtId="0" fontId="0" fillId="4" borderId="0" xfId="0" applyFill="1">
      <alignment vertical="center"/>
    </xf>
    <xf numFmtId="0" fontId="3" fillId="0" borderId="36" xfId="0" applyFont="1" applyFill="1" applyBorder="1" applyAlignment="1">
      <alignment vertical="center"/>
    </xf>
    <xf numFmtId="38" fontId="0" fillId="4" borderId="10" xfId="1" applyFont="1" applyFill="1" applyBorder="1">
      <alignment vertical="center"/>
    </xf>
    <xf numFmtId="38" fontId="0" fillId="4" borderId="9" xfId="1" applyFont="1" applyFill="1" applyBorder="1">
      <alignment vertical="center"/>
    </xf>
    <xf numFmtId="179" fontId="0" fillId="0" borderId="25" xfId="1" applyNumberFormat="1" applyFont="1" applyFill="1" applyBorder="1" applyAlignment="1" applyProtection="1">
      <alignment horizontal="center" vertical="center"/>
    </xf>
    <xf numFmtId="0" fontId="8" fillId="0" borderId="0" xfId="0" applyFont="1" applyAlignment="1">
      <alignment horizontal="center" vertical="center"/>
    </xf>
    <xf numFmtId="38" fontId="24" fillId="0" borderId="4" xfId="1" applyFont="1" applyFill="1" applyBorder="1" applyAlignment="1">
      <alignment horizontal="right" vertical="center"/>
    </xf>
    <xf numFmtId="38" fontId="24" fillId="0" borderId="10" xfId="1" applyFont="1" applyFill="1" applyBorder="1" applyAlignment="1">
      <alignment horizontal="right" vertical="center"/>
    </xf>
    <xf numFmtId="38" fontId="24" fillId="0" borderId="34" xfId="0" applyNumberFormat="1" applyFont="1" applyFill="1" applyBorder="1" applyAlignment="1">
      <alignment horizontal="right" vertical="center"/>
    </xf>
    <xf numFmtId="38" fontId="0" fillId="0" borderId="1" xfId="0" applyNumberFormat="1" applyBorder="1" applyAlignment="1">
      <alignment horizontal="right" vertical="center"/>
    </xf>
    <xf numFmtId="38" fontId="24" fillId="0" borderId="10" xfId="1" applyFont="1" applyBorder="1" applyAlignment="1">
      <alignment horizontal="right" vertical="center"/>
    </xf>
    <xf numFmtId="38" fontId="24" fillId="4" borderId="33" xfId="1" applyFont="1" applyFill="1" applyBorder="1" applyAlignment="1">
      <alignment horizontal="right" vertical="center"/>
    </xf>
    <xf numFmtId="0" fontId="29" fillId="0" borderId="0" xfId="0" applyFont="1">
      <alignment vertical="center"/>
    </xf>
    <xf numFmtId="0" fontId="30" fillId="0" borderId="0" xfId="0" applyFont="1">
      <alignment vertical="center"/>
    </xf>
    <xf numFmtId="0" fontId="31" fillId="5" borderId="12" xfId="0" applyFont="1" applyFill="1" applyBorder="1" applyAlignment="1" applyProtection="1">
      <alignment horizontal="center" vertical="center" textRotation="255"/>
      <protection locked="0"/>
    </xf>
    <xf numFmtId="178" fontId="0" fillId="0" borderId="13" xfId="0" applyNumberFormat="1" applyFill="1" applyBorder="1" applyAlignment="1" applyProtection="1">
      <alignment horizontal="center" vertical="center"/>
      <protection locked="0"/>
    </xf>
    <xf numFmtId="0" fontId="31" fillId="0" borderId="12" xfId="0" applyFont="1" applyFill="1" applyBorder="1" applyAlignment="1" applyProtection="1">
      <alignment horizontal="center" vertical="center" textRotation="255"/>
      <protection locked="0"/>
    </xf>
    <xf numFmtId="0" fontId="21" fillId="0" borderId="0" xfId="0" applyFont="1">
      <alignment vertical="center"/>
    </xf>
    <xf numFmtId="0" fontId="33" fillId="0" borderId="0" xfId="0" applyFont="1">
      <alignment vertical="center"/>
    </xf>
    <xf numFmtId="0" fontId="32" fillId="0" borderId="0" xfId="0" applyFont="1" applyAlignment="1">
      <alignment vertical="center"/>
    </xf>
    <xf numFmtId="0" fontId="0" fillId="0" borderId="0" xfId="0" applyAlignment="1">
      <alignment horizontal="left" vertical="center" indent="1"/>
    </xf>
    <xf numFmtId="0" fontId="34" fillId="0" borderId="1" xfId="0" applyFont="1" applyBorder="1">
      <alignment vertical="center"/>
    </xf>
    <xf numFmtId="0" fontId="35" fillId="0" borderId="0" xfId="0" applyFont="1" applyAlignment="1">
      <alignment horizontal="center" vertical="center"/>
    </xf>
    <xf numFmtId="0" fontId="36" fillId="0" borderId="0" xfId="0" applyFont="1" applyAlignment="1">
      <alignment horizontal="left" vertical="center" indent="1"/>
    </xf>
    <xf numFmtId="0" fontId="21" fillId="0" borderId="30" xfId="0" applyFont="1" applyBorder="1" applyAlignment="1">
      <alignment horizontal="left" vertical="center"/>
    </xf>
    <xf numFmtId="0" fontId="0" fillId="0" borderId="31" xfId="0" applyBorder="1" applyAlignment="1">
      <alignment vertical="center"/>
    </xf>
    <xf numFmtId="0" fontId="21" fillId="0" borderId="39" xfId="0" applyFont="1" applyBorder="1" applyAlignment="1">
      <alignment horizontal="left" vertical="center"/>
    </xf>
    <xf numFmtId="0" fontId="0" fillId="0" borderId="40" xfId="0" applyBorder="1" applyAlignment="1">
      <alignment vertical="center"/>
    </xf>
    <xf numFmtId="0" fontId="0" fillId="4" borderId="3" xfId="0" applyFill="1" applyBorder="1">
      <alignment vertical="center"/>
    </xf>
    <xf numFmtId="0" fontId="0" fillId="4" borderId="6" xfId="0" applyFill="1" applyBorder="1">
      <alignment vertical="center"/>
    </xf>
    <xf numFmtId="0" fontId="0" fillId="4" borderId="4" xfId="0" applyFill="1" applyBorder="1">
      <alignment vertical="center"/>
    </xf>
    <xf numFmtId="0" fontId="0" fillId="4" borderId="13" xfId="0" applyFill="1" applyBorder="1" applyAlignment="1" applyProtection="1">
      <alignment horizontal="center" vertical="center"/>
      <protection locked="0"/>
    </xf>
    <xf numFmtId="38" fontId="0" fillId="4" borderId="1" xfId="1" applyFont="1" applyFill="1" applyBorder="1" applyAlignment="1" applyProtection="1">
      <alignment horizontal="right" vertical="center"/>
      <protection locked="0"/>
    </xf>
    <xf numFmtId="177" fontId="24" fillId="4" borderId="4" xfId="1" applyNumberFormat="1" applyFont="1" applyFill="1" applyBorder="1" applyAlignment="1" applyProtection="1">
      <alignment horizontal="center" vertical="center"/>
      <protection locked="0"/>
    </xf>
    <xf numFmtId="38" fontId="24" fillId="4" borderId="24" xfId="1" applyFont="1" applyFill="1" applyBorder="1" applyAlignment="1" applyProtection="1">
      <alignment horizontal="right" vertical="center"/>
      <protection locked="0"/>
    </xf>
    <xf numFmtId="38" fontId="24" fillId="4" borderId="4" xfId="1" applyFont="1" applyFill="1" applyBorder="1" applyAlignment="1" applyProtection="1">
      <alignment horizontal="right" vertical="center"/>
      <protection locked="0"/>
    </xf>
    <xf numFmtId="38" fontId="0" fillId="4" borderId="1" xfId="1" applyFont="1" applyFill="1" applyBorder="1" applyAlignment="1">
      <alignment horizontal="right" vertical="center"/>
    </xf>
    <xf numFmtId="38" fontId="0" fillId="0" borderId="26" xfId="1" applyFont="1" applyFill="1" applyBorder="1" applyAlignment="1">
      <alignment horizontal="right" vertical="center"/>
    </xf>
    <xf numFmtId="179" fontId="0" fillId="0" borderId="25" xfId="0" applyNumberFormat="1" applyBorder="1" applyAlignment="1">
      <alignment horizontal="center" vertical="center"/>
    </xf>
    <xf numFmtId="179" fontId="0" fillId="0" borderId="25" xfId="1" applyNumberFormat="1" applyFont="1" applyBorder="1" applyAlignment="1">
      <alignment horizontal="right" vertical="center"/>
    </xf>
    <xf numFmtId="179" fontId="24" fillId="4" borderId="4" xfId="0" applyNumberFormat="1" applyFont="1" applyFill="1" applyBorder="1" applyAlignment="1">
      <alignment horizontal="center" vertical="center"/>
    </xf>
    <xf numFmtId="179" fontId="24" fillId="4" borderId="4" xfId="1" applyNumberFormat="1" applyFont="1" applyFill="1" applyBorder="1" applyAlignment="1">
      <alignment horizontal="right" vertical="center"/>
    </xf>
    <xf numFmtId="0" fontId="13" fillId="0" borderId="0" xfId="0" applyFont="1" applyAlignment="1">
      <alignment horizontal="center" vertical="center"/>
    </xf>
    <xf numFmtId="0" fontId="21" fillId="0" borderId="1" xfId="0" applyFont="1" applyBorder="1" applyAlignment="1">
      <alignment horizontal="center" vertical="center"/>
    </xf>
    <xf numFmtId="0" fontId="21" fillId="0" borderId="4" xfId="0" applyFont="1" applyBorder="1" applyAlignment="1">
      <alignment horizontal="center" vertical="center" wrapText="1"/>
    </xf>
    <xf numFmtId="0" fontId="0" fillId="3" borderId="1" xfId="0" applyFill="1" applyBorder="1" applyAlignment="1">
      <alignment horizontal="center" vertical="center"/>
    </xf>
    <xf numFmtId="178" fontId="0" fillId="0" borderId="16" xfId="0" applyNumberFormat="1" applyFill="1" applyBorder="1" applyAlignment="1" applyProtection="1">
      <alignment horizontal="center" vertical="center"/>
      <protection locked="0"/>
    </xf>
    <xf numFmtId="178" fontId="0" fillId="0" borderId="11" xfId="0" applyNumberFormat="1" applyFill="1" applyBorder="1" applyAlignment="1" applyProtection="1">
      <alignment horizontal="center" vertical="center"/>
      <protection locked="0"/>
    </xf>
    <xf numFmtId="0" fontId="21" fillId="0" borderId="1" xfId="0" applyFont="1" applyBorder="1" applyAlignment="1">
      <alignment horizontal="center" vertical="center" wrapText="1"/>
    </xf>
    <xf numFmtId="38" fontId="0" fillId="0" borderId="3" xfId="1" applyFont="1" applyFill="1" applyBorder="1" applyAlignment="1" applyProtection="1">
      <alignment vertical="center"/>
      <protection locked="0"/>
    </xf>
    <xf numFmtId="38" fontId="0" fillId="0" borderId="4" xfId="1" applyFont="1" applyFill="1" applyBorder="1" applyAlignment="1" applyProtection="1">
      <alignment vertical="center"/>
      <protection locked="0"/>
    </xf>
    <xf numFmtId="0" fontId="21" fillId="0" borderId="4" xfId="0" applyFont="1" applyBorder="1" applyAlignment="1">
      <alignment horizontal="center" vertical="center"/>
    </xf>
    <xf numFmtId="0" fontId="21" fillId="0" borderId="6" xfId="0" applyFont="1" applyBorder="1" applyAlignment="1">
      <alignment vertical="center" wrapText="1"/>
    </xf>
    <xf numFmtId="0" fontId="21" fillId="0" borderId="35" xfId="0" applyFont="1" applyBorder="1" applyAlignment="1">
      <alignment horizontal="center" vertical="center"/>
    </xf>
    <xf numFmtId="0" fontId="21" fillId="0" borderId="6" xfId="0" applyFont="1" applyBorder="1" applyAlignment="1">
      <alignment horizontal="center" vertical="center"/>
    </xf>
    <xf numFmtId="0" fontId="26" fillId="0" borderId="35" xfId="0" applyFont="1" applyBorder="1" applyAlignment="1">
      <alignment vertical="center"/>
    </xf>
    <xf numFmtId="0" fontId="26" fillId="0" borderId="6" xfId="0" applyFont="1" applyBorder="1" applyAlignment="1">
      <alignment vertical="center"/>
    </xf>
    <xf numFmtId="0" fontId="0" fillId="4" borderId="0" xfId="0" applyFill="1" applyAlignment="1">
      <alignment vertical="center" shrinkToFit="1"/>
    </xf>
    <xf numFmtId="38" fontId="0" fillId="0" borderId="29" xfId="1" applyFont="1" applyBorder="1" applyAlignment="1">
      <alignment horizontal="right" vertical="center"/>
    </xf>
    <xf numFmtId="38" fontId="24" fillId="0" borderId="33" xfId="1" applyFont="1" applyFill="1" applyBorder="1">
      <alignment vertical="center"/>
    </xf>
    <xf numFmtId="179" fontId="0" fillId="0" borderId="29" xfId="0" applyNumberFormat="1" applyBorder="1" applyAlignment="1">
      <alignment horizontal="center" vertical="center"/>
    </xf>
    <xf numFmtId="179" fontId="0" fillId="0" borderId="29" xfId="1" applyNumberFormat="1" applyFont="1" applyBorder="1" applyAlignment="1">
      <alignment horizontal="right" vertical="center"/>
    </xf>
    <xf numFmtId="179" fontId="24" fillId="4" borderId="33" xfId="0" applyNumberFormat="1" applyFont="1" applyFill="1" applyBorder="1" applyAlignment="1">
      <alignment horizontal="center" vertical="center"/>
    </xf>
    <xf numFmtId="179" fontId="24" fillId="4" borderId="33" xfId="1" applyNumberFormat="1" applyFont="1" applyFill="1" applyBorder="1" applyAlignment="1">
      <alignment horizontal="right" vertical="center"/>
    </xf>
    <xf numFmtId="0" fontId="21" fillId="4" borderId="5" xfId="0" applyFont="1" applyFill="1" applyBorder="1" applyAlignment="1" applyProtection="1">
      <alignment horizontal="center" vertical="center" wrapText="1"/>
      <protection locked="0"/>
    </xf>
    <xf numFmtId="38" fontId="0" fillId="4" borderId="4" xfId="1" applyFont="1" applyFill="1" applyBorder="1" applyAlignment="1" applyProtection="1">
      <alignment horizontal="center" vertical="center"/>
      <protection locked="0"/>
    </xf>
    <xf numFmtId="38" fontId="0" fillId="4" borderId="4" xfId="1" applyFont="1" applyFill="1" applyBorder="1" applyAlignment="1" applyProtection="1">
      <alignment horizontal="right" vertical="center"/>
      <protection locked="0"/>
    </xf>
    <xf numFmtId="38" fontId="0" fillId="0" borderId="4" xfId="1" applyFont="1" applyBorder="1" applyAlignment="1">
      <alignment horizontal="right" vertical="center"/>
    </xf>
    <xf numFmtId="3" fontId="0" fillId="0" borderId="11" xfId="0" applyNumberFormat="1" applyBorder="1">
      <alignment vertical="center"/>
    </xf>
    <xf numFmtId="0" fontId="0" fillId="0" borderId="37" xfId="0" applyBorder="1">
      <alignment vertical="center"/>
    </xf>
    <xf numFmtId="0" fontId="21" fillId="4" borderId="35" xfId="0" applyFont="1" applyFill="1" applyBorder="1" applyAlignment="1" applyProtection="1">
      <alignment horizontal="center" vertical="center" wrapText="1"/>
      <protection locked="0"/>
    </xf>
    <xf numFmtId="38" fontId="0" fillId="4" borderId="17" xfId="1" applyFont="1" applyFill="1" applyBorder="1" applyAlignment="1">
      <alignment vertical="center"/>
    </xf>
    <xf numFmtId="0" fontId="0" fillId="4" borderId="17" xfId="0" applyFill="1" applyBorder="1" applyAlignment="1" applyProtection="1">
      <alignment horizontal="center" vertical="center"/>
      <protection locked="0"/>
    </xf>
    <xf numFmtId="0" fontId="31" fillId="5" borderId="18" xfId="0" applyFont="1" applyFill="1" applyBorder="1" applyAlignment="1" applyProtection="1">
      <alignment horizontal="center" vertical="center" textRotation="255"/>
      <protection locked="0"/>
    </xf>
    <xf numFmtId="38" fontId="0" fillId="0" borderId="35" xfId="1" applyFont="1" applyFill="1" applyBorder="1" applyAlignment="1" applyProtection="1">
      <alignment vertical="center"/>
      <protection locked="0"/>
    </xf>
    <xf numFmtId="38" fontId="0" fillId="4" borderId="35" xfId="1" applyFont="1" applyFill="1" applyBorder="1" applyAlignment="1" applyProtection="1">
      <alignment horizontal="center" vertical="center"/>
      <protection locked="0"/>
    </xf>
    <xf numFmtId="38" fontId="0" fillId="4" borderId="35" xfId="1" applyFont="1" applyFill="1" applyBorder="1" applyAlignment="1" applyProtection="1">
      <alignment horizontal="right" vertical="center"/>
      <protection locked="0"/>
    </xf>
    <xf numFmtId="38" fontId="0" fillId="0" borderId="35" xfId="1" applyFont="1" applyBorder="1" applyAlignment="1">
      <alignment horizontal="right" vertical="center"/>
    </xf>
    <xf numFmtId="0" fontId="21" fillId="4" borderId="10" xfId="0" applyFont="1" applyFill="1" applyBorder="1" applyAlignment="1" applyProtection="1">
      <alignment horizontal="center" vertical="center" wrapText="1"/>
      <protection locked="0"/>
    </xf>
    <xf numFmtId="38" fontId="0" fillId="4" borderId="39" xfId="1" applyFont="1" applyFill="1" applyBorder="1" applyAlignment="1">
      <alignment vertical="center"/>
    </xf>
    <xf numFmtId="0" fontId="0" fillId="4" borderId="39" xfId="0" applyFill="1" applyBorder="1" applyAlignment="1" applyProtection="1">
      <alignment horizontal="center" vertical="center"/>
      <protection locked="0"/>
    </xf>
    <xf numFmtId="0" fontId="31" fillId="5" borderId="40" xfId="0" applyFont="1" applyFill="1" applyBorder="1" applyAlignment="1" applyProtection="1">
      <alignment horizontal="center" vertical="center" textRotation="255"/>
      <protection locked="0"/>
    </xf>
    <xf numFmtId="38" fontId="0" fillId="0" borderId="10" xfId="1" applyFont="1" applyFill="1" applyBorder="1" applyAlignment="1" applyProtection="1">
      <alignment vertical="center"/>
      <protection locked="0"/>
    </xf>
    <xf numFmtId="38" fontId="0" fillId="4" borderId="10" xfId="1" applyFont="1" applyFill="1" applyBorder="1" applyAlignment="1" applyProtection="1">
      <alignment horizontal="center" vertical="center"/>
      <protection locked="0"/>
    </xf>
    <xf numFmtId="38" fontId="0" fillId="4" borderId="10" xfId="1" applyFont="1" applyFill="1" applyBorder="1" applyAlignment="1" applyProtection="1">
      <alignment horizontal="right" vertical="center"/>
      <protection locked="0"/>
    </xf>
    <xf numFmtId="38" fontId="0" fillId="0" borderId="10" xfId="1" applyFont="1" applyBorder="1" applyAlignment="1">
      <alignment horizontal="right" vertical="center"/>
    </xf>
    <xf numFmtId="0" fontId="0" fillId="0" borderId="42" xfId="0" applyBorder="1">
      <alignment vertical="center"/>
    </xf>
    <xf numFmtId="0" fontId="0" fillId="0" borderId="43" xfId="0" applyBorder="1">
      <alignment vertical="center"/>
    </xf>
    <xf numFmtId="0" fontId="0" fillId="0" borderId="43" xfId="0" applyBorder="1" applyAlignment="1">
      <alignment horizontal="center" vertical="center"/>
    </xf>
    <xf numFmtId="0" fontId="21" fillId="4" borderId="6" xfId="0" applyFont="1" applyFill="1" applyBorder="1" applyAlignment="1" applyProtection="1">
      <alignment horizontal="center" vertical="center" wrapText="1"/>
      <protection locked="0"/>
    </xf>
    <xf numFmtId="38" fontId="0" fillId="4" borderId="30" xfId="1" applyFont="1" applyFill="1" applyBorder="1" applyAlignment="1">
      <alignment vertical="center"/>
    </xf>
    <xf numFmtId="0" fontId="0" fillId="4" borderId="30" xfId="0" applyFill="1" applyBorder="1" applyAlignment="1" applyProtection="1">
      <alignment horizontal="center" vertical="center"/>
      <protection locked="0"/>
    </xf>
    <xf numFmtId="0" fontId="31" fillId="5" borderId="31" xfId="0" applyFont="1" applyFill="1" applyBorder="1" applyAlignment="1" applyProtection="1">
      <alignment horizontal="center" vertical="center" textRotation="255"/>
      <protection locked="0"/>
    </xf>
    <xf numFmtId="38" fontId="0" fillId="0" borderId="6" xfId="1" applyFont="1" applyFill="1" applyBorder="1" applyAlignment="1" applyProtection="1">
      <alignment vertical="center"/>
      <protection locked="0"/>
    </xf>
    <xf numFmtId="38" fontId="0" fillId="4" borderId="6" xfId="1" applyFont="1" applyFill="1" applyBorder="1" applyAlignment="1" applyProtection="1">
      <alignment horizontal="center" vertical="center"/>
      <protection locked="0"/>
    </xf>
    <xf numFmtId="38" fontId="0" fillId="4" borderId="6" xfId="1" applyFont="1" applyFill="1" applyBorder="1" applyAlignment="1" applyProtection="1">
      <alignment horizontal="right" vertical="center"/>
      <protection locked="0"/>
    </xf>
    <xf numFmtId="38" fontId="0" fillId="0" borderId="6" xfId="1" applyFont="1" applyBorder="1" applyAlignment="1">
      <alignment horizontal="right" vertical="center"/>
    </xf>
    <xf numFmtId="38" fontId="0" fillId="0" borderId="4" xfId="0" applyNumberFormat="1" applyBorder="1" applyAlignment="1">
      <alignment horizontal="right" vertical="center"/>
    </xf>
    <xf numFmtId="38" fontId="0" fillId="0" borderId="26" xfId="1" applyFont="1" applyBorder="1" applyAlignment="1">
      <alignment horizontal="right" vertical="center"/>
    </xf>
    <xf numFmtId="38" fontId="24" fillId="4" borderId="34" xfId="1" applyFont="1" applyFill="1" applyBorder="1" applyAlignment="1">
      <alignment horizontal="right" vertical="center"/>
    </xf>
    <xf numFmtId="0" fontId="21" fillId="4" borderId="23" xfId="0" applyFont="1" applyFill="1" applyBorder="1" applyAlignment="1" applyProtection="1">
      <alignment horizontal="center" vertical="center" wrapText="1"/>
      <protection locked="0"/>
    </xf>
    <xf numFmtId="38" fontId="0" fillId="4" borderId="27" xfId="1" applyFont="1" applyFill="1" applyBorder="1" applyAlignment="1">
      <alignment vertical="center"/>
    </xf>
    <xf numFmtId="0" fontId="0" fillId="4" borderId="27" xfId="0" applyFill="1" applyBorder="1" applyAlignment="1" applyProtection="1">
      <alignment horizontal="center" vertical="center"/>
      <protection locked="0"/>
    </xf>
    <xf numFmtId="0" fontId="31" fillId="5" borderId="28" xfId="0" applyFont="1" applyFill="1" applyBorder="1" applyAlignment="1" applyProtection="1">
      <alignment horizontal="center" vertical="center" textRotation="255"/>
      <protection locked="0"/>
    </xf>
    <xf numFmtId="38" fontId="0" fillId="0" borderId="23" xfId="1" applyFont="1" applyFill="1" applyBorder="1" applyAlignment="1" applyProtection="1">
      <alignment vertical="center"/>
      <protection locked="0"/>
    </xf>
    <xf numFmtId="38" fontId="0" fillId="4" borderId="23" xfId="1" applyFont="1" applyFill="1" applyBorder="1" applyAlignment="1" applyProtection="1">
      <alignment horizontal="center" vertical="center"/>
      <protection locked="0"/>
    </xf>
    <xf numFmtId="38" fontId="0" fillId="4" borderId="23" xfId="1" applyFont="1" applyFill="1" applyBorder="1" applyAlignment="1" applyProtection="1">
      <alignment horizontal="right" vertical="center"/>
      <protection locked="0"/>
    </xf>
    <xf numFmtId="38" fontId="0" fillId="0" borderId="23" xfId="1" applyFont="1" applyBorder="1" applyAlignment="1">
      <alignment horizontal="right" vertical="center"/>
    </xf>
    <xf numFmtId="38" fontId="0" fillId="4" borderId="19" xfId="1" applyFont="1" applyFill="1" applyBorder="1" applyAlignment="1">
      <alignment vertical="center"/>
    </xf>
    <xf numFmtId="0" fontId="0" fillId="4" borderId="19" xfId="0" applyFill="1" applyBorder="1" applyAlignment="1" applyProtection="1">
      <alignment horizontal="center" vertical="center"/>
      <protection locked="0"/>
    </xf>
    <xf numFmtId="0" fontId="31" fillId="5" borderId="15" xfId="0" applyFont="1" applyFill="1" applyBorder="1" applyAlignment="1" applyProtection="1">
      <alignment horizontal="center" vertical="center" textRotation="255"/>
      <protection locked="0"/>
    </xf>
    <xf numFmtId="38" fontId="0" fillId="0" borderId="5" xfId="1" applyFont="1" applyFill="1" applyBorder="1" applyAlignment="1" applyProtection="1">
      <alignment vertical="center"/>
      <protection locked="0"/>
    </xf>
    <xf numFmtId="38" fontId="0" fillId="4" borderId="5" xfId="1" applyFont="1" applyFill="1" applyBorder="1" applyAlignment="1" applyProtection="1">
      <alignment horizontal="center" vertical="center"/>
      <protection locked="0"/>
    </xf>
    <xf numFmtId="38" fontId="0" fillId="4" borderId="5" xfId="1" applyFont="1" applyFill="1" applyBorder="1" applyAlignment="1" applyProtection="1">
      <alignment horizontal="right" vertical="center"/>
      <protection locked="0"/>
    </xf>
    <xf numFmtId="38" fontId="0" fillId="0" borderId="5" xfId="1" applyFont="1" applyBorder="1" applyAlignment="1">
      <alignment horizontal="right" vertical="center"/>
    </xf>
    <xf numFmtId="179" fontId="0" fillId="0" borderId="29" xfId="1" applyNumberFormat="1" applyFont="1" applyFill="1" applyBorder="1" applyAlignment="1" applyProtection="1">
      <alignment horizontal="center" vertical="center"/>
      <protection locked="0"/>
    </xf>
    <xf numFmtId="179" fontId="0" fillId="0" borderId="29" xfId="1" applyNumberFormat="1" applyFont="1" applyFill="1" applyBorder="1" applyAlignment="1" applyProtection="1">
      <alignment horizontal="right" vertical="center"/>
      <protection locked="0"/>
    </xf>
    <xf numFmtId="177" fontId="24" fillId="4" borderId="10" xfId="1" applyNumberFormat="1" applyFont="1" applyFill="1" applyBorder="1" applyAlignment="1" applyProtection="1">
      <alignment horizontal="center" vertical="center"/>
      <protection locked="0"/>
    </xf>
    <xf numFmtId="38" fontId="24" fillId="4" borderId="10" xfId="1" applyFont="1" applyFill="1" applyBorder="1" applyAlignment="1" applyProtection="1">
      <alignment horizontal="right" vertical="center"/>
      <protection locked="0"/>
    </xf>
    <xf numFmtId="179" fontId="0" fillId="0" borderId="26" xfId="1" applyNumberFormat="1" applyFont="1" applyFill="1" applyBorder="1" applyAlignment="1" applyProtection="1">
      <alignment horizontal="center" vertical="center"/>
      <protection locked="0"/>
    </xf>
    <xf numFmtId="179" fontId="0" fillId="0" borderId="26" xfId="1" applyNumberFormat="1" applyFont="1" applyFill="1" applyBorder="1" applyAlignment="1" applyProtection="1">
      <alignment horizontal="right" vertical="center"/>
      <protection locked="0"/>
    </xf>
    <xf numFmtId="38" fontId="0" fillId="0" borderId="16" xfId="1" applyFont="1" applyFill="1" applyBorder="1" applyAlignment="1">
      <alignment vertical="center"/>
    </xf>
    <xf numFmtId="0" fontId="31" fillId="0" borderId="7" xfId="0" applyFont="1" applyFill="1" applyBorder="1" applyAlignment="1" applyProtection="1">
      <alignment horizontal="center" vertical="center" textRotation="255"/>
      <protection locked="0"/>
    </xf>
    <xf numFmtId="38" fontId="0" fillId="4" borderId="3" xfId="1" applyFont="1" applyFill="1" applyBorder="1" applyAlignment="1" applyProtection="1">
      <alignment horizontal="center" vertical="center"/>
      <protection locked="0"/>
    </xf>
    <xf numFmtId="38" fontId="0" fillId="4" borderId="3" xfId="1" applyFont="1" applyFill="1" applyBorder="1" applyAlignment="1" applyProtection="1">
      <alignment horizontal="right" vertical="center"/>
      <protection locked="0"/>
    </xf>
    <xf numFmtId="38" fontId="0" fillId="0" borderId="3" xfId="1" applyFont="1" applyBorder="1" applyAlignment="1">
      <alignment horizontal="right" vertical="center"/>
    </xf>
    <xf numFmtId="178" fontId="21" fillId="0" borderId="5" xfId="0" applyNumberFormat="1" applyFont="1" applyFill="1" applyBorder="1" applyAlignment="1" applyProtection="1">
      <alignment horizontal="center" vertical="center" wrapText="1"/>
      <protection locked="0"/>
    </xf>
    <xf numFmtId="38" fontId="0" fillId="0" borderId="11" xfId="1" applyFont="1" applyFill="1" applyBorder="1" applyAlignment="1">
      <alignment vertical="center"/>
    </xf>
    <xf numFmtId="0" fontId="31" fillId="0" borderId="8" xfId="0" applyFont="1" applyFill="1" applyBorder="1" applyAlignment="1" applyProtection="1">
      <alignment horizontal="center" vertical="center" textRotation="255"/>
      <protection locked="0"/>
    </xf>
    <xf numFmtId="178" fontId="21" fillId="0" borderId="23" xfId="0" applyNumberFormat="1" applyFont="1" applyFill="1" applyBorder="1" applyAlignment="1" applyProtection="1">
      <alignment horizontal="center" vertical="center" wrapText="1"/>
      <protection locked="0"/>
    </xf>
    <xf numFmtId="178" fontId="21" fillId="0" borderId="35" xfId="0" applyNumberFormat="1" applyFont="1" applyFill="1" applyBorder="1" applyAlignment="1" applyProtection="1">
      <alignment horizontal="center" vertical="center" wrapText="1"/>
      <protection locked="0"/>
    </xf>
    <xf numFmtId="38" fontId="0" fillId="0" borderId="17" xfId="1" applyFont="1" applyFill="1" applyBorder="1" applyAlignment="1">
      <alignment vertical="center"/>
    </xf>
    <xf numFmtId="178" fontId="0" fillId="0" borderId="17" xfId="0" applyNumberFormat="1" applyFill="1" applyBorder="1" applyAlignment="1" applyProtection="1">
      <alignment horizontal="center" vertical="center"/>
      <protection locked="0"/>
    </xf>
    <xf numFmtId="0" fontId="31" fillId="0" borderId="18" xfId="0" applyFont="1" applyFill="1" applyBorder="1" applyAlignment="1" applyProtection="1">
      <alignment horizontal="center" vertical="center" textRotation="255"/>
      <protection locked="0"/>
    </xf>
    <xf numFmtId="38" fontId="0" fillId="4" borderId="35" xfId="1" applyFont="1" applyFill="1" applyBorder="1" applyAlignment="1">
      <alignment horizontal="right" vertical="center"/>
    </xf>
    <xf numFmtId="38" fontId="0" fillId="0" borderId="27" xfId="1" applyFont="1" applyFill="1" applyBorder="1" applyAlignment="1">
      <alignment vertical="center"/>
    </xf>
    <xf numFmtId="178" fontId="0" fillId="0" borderId="27" xfId="0" applyNumberFormat="1" applyFill="1" applyBorder="1" applyAlignment="1" applyProtection="1">
      <alignment horizontal="center" vertical="center"/>
      <protection locked="0"/>
    </xf>
    <xf numFmtId="0" fontId="31" fillId="0" borderId="28" xfId="0" applyFont="1" applyFill="1" applyBorder="1" applyAlignment="1" applyProtection="1">
      <alignment horizontal="center" vertical="center" textRotation="255"/>
      <protection locked="0"/>
    </xf>
    <xf numFmtId="38" fontId="0" fillId="4" borderId="23" xfId="1" applyFont="1" applyFill="1" applyBorder="1" applyAlignment="1">
      <alignment horizontal="right" vertical="center"/>
    </xf>
    <xf numFmtId="178" fontId="21" fillId="0" borderId="6" xfId="0" applyNumberFormat="1" applyFont="1" applyFill="1" applyBorder="1" applyAlignment="1" applyProtection="1">
      <alignment horizontal="center" vertical="center" wrapText="1"/>
      <protection locked="0"/>
    </xf>
    <xf numFmtId="38" fontId="0" fillId="0" borderId="30" xfId="1" applyFont="1" applyFill="1" applyBorder="1" applyAlignment="1">
      <alignment vertical="center"/>
    </xf>
    <xf numFmtId="178" fontId="0" fillId="0" borderId="30" xfId="0" applyNumberFormat="1" applyFill="1" applyBorder="1" applyAlignment="1" applyProtection="1">
      <alignment horizontal="center" vertical="center"/>
      <protection locked="0"/>
    </xf>
    <xf numFmtId="0" fontId="31" fillId="0" borderId="31" xfId="0" applyFont="1" applyFill="1" applyBorder="1" applyAlignment="1" applyProtection="1">
      <alignment horizontal="center" vertical="center" textRotation="255"/>
      <protection locked="0"/>
    </xf>
    <xf numFmtId="178" fontId="21" fillId="0" borderId="10" xfId="0" applyNumberFormat="1" applyFont="1" applyFill="1" applyBorder="1" applyAlignment="1" applyProtection="1">
      <alignment horizontal="center" vertical="center" wrapText="1"/>
      <protection locked="0"/>
    </xf>
    <xf numFmtId="38" fontId="0" fillId="0" borderId="39" xfId="1" applyFont="1" applyFill="1" applyBorder="1" applyAlignment="1">
      <alignment vertical="center"/>
    </xf>
    <xf numFmtId="178" fontId="0" fillId="0" borderId="39" xfId="0" applyNumberFormat="1" applyFill="1" applyBorder="1" applyAlignment="1" applyProtection="1">
      <alignment horizontal="center" vertical="center"/>
      <protection locked="0"/>
    </xf>
    <xf numFmtId="0" fontId="31" fillId="0" borderId="40" xfId="0" applyFont="1" applyFill="1" applyBorder="1" applyAlignment="1" applyProtection="1">
      <alignment horizontal="center" vertical="center" textRotation="255"/>
      <protection locked="0"/>
    </xf>
    <xf numFmtId="38" fontId="0" fillId="4" borderId="10" xfId="1" applyFont="1" applyFill="1" applyBorder="1" applyAlignment="1">
      <alignment horizontal="right" vertical="center"/>
    </xf>
    <xf numFmtId="0" fontId="21" fillId="0" borderId="11" xfId="0" applyFont="1" applyBorder="1" applyAlignment="1">
      <alignment horizontal="left" vertical="center" wrapText="1"/>
    </xf>
    <xf numFmtId="0" fontId="21" fillId="0" borderId="8" xfId="0" applyFont="1" applyBorder="1" applyAlignment="1">
      <alignment horizontal="left" vertical="center" wrapText="1"/>
    </xf>
    <xf numFmtId="0" fontId="21" fillId="3" borderId="13" xfId="0" applyFont="1" applyFill="1" applyBorder="1" applyAlignment="1">
      <alignment horizontal="center" vertical="center"/>
    </xf>
    <xf numFmtId="0" fontId="21" fillId="3" borderId="38" xfId="0" applyFont="1" applyFill="1" applyBorder="1" applyAlignment="1">
      <alignment horizontal="center" vertical="center"/>
    </xf>
    <xf numFmtId="0" fontId="21" fillId="0" borderId="30" xfId="0" applyFont="1" applyBorder="1" applyAlignment="1">
      <alignment horizontal="left" vertical="center" wrapText="1"/>
    </xf>
    <xf numFmtId="0" fontId="21" fillId="0" borderId="41" xfId="0" applyFont="1" applyBorder="1" applyAlignment="1">
      <alignment horizontal="left" vertical="center" wrapText="1"/>
    </xf>
    <xf numFmtId="0" fontId="21" fillId="0" borderId="17" xfId="0" applyFont="1" applyBorder="1" applyAlignment="1">
      <alignment horizontal="left" vertical="center"/>
    </xf>
    <xf numFmtId="0" fontId="21" fillId="0" borderId="20" xfId="0" applyFont="1" applyBorder="1" applyAlignment="1">
      <alignment horizontal="left" vertical="center"/>
    </xf>
    <xf numFmtId="0" fontId="21" fillId="0" borderId="31" xfId="0" applyFont="1" applyBorder="1" applyAlignment="1">
      <alignment horizontal="left" vertical="center" wrapText="1"/>
    </xf>
    <xf numFmtId="0" fontId="21" fillId="0" borderId="30" xfId="0" applyFont="1" applyBorder="1" applyAlignment="1">
      <alignment horizontal="center" vertical="center" wrapText="1"/>
    </xf>
    <xf numFmtId="0" fontId="21" fillId="0" borderId="41" xfId="0" applyFont="1" applyBorder="1" applyAlignment="1">
      <alignment horizontal="center" vertical="center" wrapText="1"/>
    </xf>
    <xf numFmtId="0" fontId="14" fillId="2" borderId="0" xfId="0" applyFont="1" applyFill="1" applyAlignment="1">
      <alignment horizontal="left" vertical="center"/>
    </xf>
    <xf numFmtId="0" fontId="13" fillId="0" borderId="0" xfId="0" applyFont="1" applyAlignment="1">
      <alignment horizontal="left" vertical="center" wrapText="1"/>
    </xf>
    <xf numFmtId="176" fontId="13" fillId="4" borderId="0" xfId="0" applyNumberFormat="1" applyFont="1" applyFill="1" applyAlignment="1">
      <alignment horizontal="right" vertical="center"/>
    </xf>
    <xf numFmtId="0" fontId="13" fillId="0" borderId="0" xfId="0" applyFont="1" applyAlignment="1">
      <alignment horizontal="center" vertical="center"/>
    </xf>
    <xf numFmtId="0" fontId="13" fillId="0" borderId="0" xfId="0" applyFont="1" applyAlignment="1">
      <alignment horizontal="left" vertical="center" shrinkToFit="1"/>
    </xf>
    <xf numFmtId="0" fontId="13" fillId="0" borderId="0" xfId="0" applyFont="1" applyAlignment="1">
      <alignment horizontal="left" vertical="justify" wrapText="1"/>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1" xfId="0" applyFont="1" applyBorder="1" applyAlignment="1">
      <alignment horizontal="center" vertical="center"/>
    </xf>
    <xf numFmtId="0" fontId="9" fillId="0" borderId="8" xfId="0" applyFont="1" applyBorder="1" applyAlignment="1">
      <alignment horizontal="center" vertical="center"/>
    </xf>
    <xf numFmtId="0" fontId="9" fillId="4" borderId="17" xfId="0" applyFont="1" applyFill="1" applyBorder="1" applyAlignment="1" applyProtection="1">
      <alignment horizontal="center" vertical="center"/>
      <protection locked="0"/>
    </xf>
    <xf numFmtId="0" fontId="9" fillId="4" borderId="20" xfId="0" applyFont="1" applyFill="1" applyBorder="1" applyAlignment="1" applyProtection="1">
      <alignment horizontal="center" vertical="center"/>
      <protection locked="0"/>
    </xf>
    <xf numFmtId="0" fontId="9" fillId="4" borderId="21" xfId="0" applyFont="1" applyFill="1" applyBorder="1" applyAlignment="1" applyProtection="1">
      <alignment horizontal="center" vertical="center"/>
      <protection locked="0"/>
    </xf>
    <xf numFmtId="0" fontId="9" fillId="4" borderId="22" xfId="0" applyFont="1" applyFill="1" applyBorder="1" applyAlignment="1" applyProtection="1">
      <alignment horizontal="center" vertical="center"/>
      <protection locked="0"/>
    </xf>
    <xf numFmtId="0" fontId="6" fillId="0" borderId="0" xfId="0" applyFont="1" applyAlignment="1">
      <alignment horizontal="center" vertical="center"/>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7" xfId="0" applyBorder="1" applyAlignment="1">
      <alignment horizontal="center" vertical="center" wrapText="1"/>
    </xf>
    <xf numFmtId="0" fontId="21" fillId="0" borderId="1" xfId="0" applyFont="1" applyBorder="1" applyAlignment="1">
      <alignment horizontal="center" vertical="center"/>
    </xf>
    <xf numFmtId="0" fontId="21" fillId="0" borderId="3" xfId="0" applyFont="1" applyBorder="1" applyAlignment="1">
      <alignment horizontal="center" vertical="center"/>
    </xf>
    <xf numFmtId="0" fontId="21" fillId="0" borderId="3" xfId="0" applyFont="1" applyBorder="1" applyAlignment="1">
      <alignment horizontal="center" vertical="center" wrapText="1"/>
    </xf>
    <xf numFmtId="0" fontId="21" fillId="0" borderId="5" xfId="0" applyFont="1" applyBorder="1" applyAlignment="1">
      <alignment horizontal="center" vertical="center" wrapText="1"/>
    </xf>
    <xf numFmtId="0" fontId="0" fillId="0" borderId="13" xfId="0" applyBorder="1"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xf>
    <xf numFmtId="0" fontId="0" fillId="0" borderId="19"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0" fillId="0" borderId="8" xfId="0" applyBorder="1" applyAlignment="1">
      <alignment horizontal="center" vertical="center"/>
    </xf>
    <xf numFmtId="0" fontId="21" fillId="0" borderId="1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8" xfId="0" applyFont="1" applyBorder="1" applyAlignment="1">
      <alignment horizontal="center" vertical="center" wrapText="1"/>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15" xfId="0" applyBorder="1" applyAlignment="1">
      <alignment horizontal="center" vertical="center" wrapText="1"/>
    </xf>
    <xf numFmtId="178" fontId="0" fillId="0" borderId="23" xfId="0" applyNumberFormat="1" applyBorder="1" applyAlignment="1">
      <alignment horizontal="center" vertical="center" wrapText="1"/>
    </xf>
    <xf numFmtId="178" fontId="0" fillId="0" borderId="4" xfId="0" applyNumberFormat="1" applyBorder="1" applyAlignment="1">
      <alignment horizontal="center" vertical="center" wrapText="1"/>
    </xf>
    <xf numFmtId="178" fontId="0" fillId="0" borderId="3" xfId="0" applyNumberFormat="1" applyBorder="1" applyAlignment="1">
      <alignment horizontal="center" vertical="center" wrapText="1"/>
    </xf>
    <xf numFmtId="178" fontId="0" fillId="0" borderId="5" xfId="0" applyNumberFormat="1" applyBorder="1" applyAlignment="1">
      <alignment horizontal="center" vertical="center" wrapText="1"/>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4" xfId="0" applyFill="1" applyBorder="1" applyAlignment="1">
      <alignment horizontal="center" vertical="center"/>
    </xf>
    <xf numFmtId="0" fontId="0" fillId="3" borderId="3" xfId="0" applyFill="1" applyBorder="1" applyAlignment="1">
      <alignment horizontal="center" vertical="center" wrapText="1"/>
    </xf>
    <xf numFmtId="0" fontId="0" fillId="3" borderId="5" xfId="0" applyFill="1" applyBorder="1" applyAlignment="1">
      <alignment horizontal="center" vertical="center" wrapText="1"/>
    </xf>
    <xf numFmtId="0" fontId="0" fillId="3" borderId="4"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8" fillId="0" borderId="0" xfId="0" applyFont="1" applyAlignment="1">
      <alignment horizontal="center" vertical="center"/>
    </xf>
    <xf numFmtId="0" fontId="13" fillId="4" borderId="0" xfId="0" applyFont="1" applyFill="1" applyAlignment="1">
      <alignment horizontal="left" vertical="justify" wrapText="1"/>
    </xf>
    <xf numFmtId="0" fontId="13" fillId="4" borderId="0" xfId="0" applyFont="1" applyFill="1" applyAlignment="1">
      <alignment horizontal="left" vertical="top" wrapText="1"/>
    </xf>
    <xf numFmtId="0" fontId="0" fillId="0" borderId="49" xfId="0" applyBorder="1" applyAlignment="1">
      <alignment horizontal="center" vertical="center"/>
    </xf>
    <xf numFmtId="0" fontId="0" fillId="0" borderId="50" xfId="0" applyBorder="1" applyAlignment="1">
      <alignment horizontal="center" vertical="center"/>
    </xf>
    <xf numFmtId="178" fontId="31" fillId="0" borderId="7" xfId="0" applyNumberFormat="1" applyFont="1" applyFill="1" applyBorder="1" applyAlignment="1" applyProtection="1">
      <alignment horizontal="center" vertical="center" textRotation="255"/>
      <protection locked="0"/>
    </xf>
    <xf numFmtId="178" fontId="31" fillId="0" borderId="40" xfId="0" applyNumberFormat="1" applyFont="1" applyFill="1" applyBorder="1" applyAlignment="1" applyProtection="1">
      <alignment horizontal="center" vertical="center" textRotation="255"/>
      <protection locked="0"/>
    </xf>
    <xf numFmtId="178" fontId="31" fillId="0" borderId="28" xfId="0" applyNumberFormat="1" applyFont="1" applyFill="1" applyBorder="1" applyAlignment="1" applyProtection="1">
      <alignment horizontal="center" vertical="center" textRotation="255"/>
      <protection locked="0"/>
    </xf>
    <xf numFmtId="178" fontId="31" fillId="0" borderId="15" xfId="0" applyNumberFormat="1" applyFont="1" applyFill="1" applyBorder="1" applyAlignment="1" applyProtection="1">
      <alignment horizontal="center" vertical="center" textRotation="255"/>
      <protection locked="0"/>
    </xf>
    <xf numFmtId="178" fontId="31" fillId="0" borderId="8" xfId="0" applyNumberFormat="1" applyFont="1" applyFill="1" applyBorder="1" applyAlignment="1" applyProtection="1">
      <alignment horizontal="center" vertical="center" textRotation="255"/>
      <protection locked="0"/>
    </xf>
    <xf numFmtId="178" fontId="0" fillId="0" borderId="16" xfId="0" applyNumberFormat="1" applyFill="1" applyBorder="1" applyAlignment="1" applyProtection="1">
      <alignment horizontal="center" vertical="center"/>
      <protection locked="0"/>
    </xf>
    <xf numFmtId="178" fontId="0" fillId="0" borderId="39" xfId="0" applyNumberFormat="1" applyFill="1" applyBorder="1" applyAlignment="1" applyProtection="1">
      <alignment horizontal="center" vertical="center"/>
      <protection locked="0"/>
    </xf>
    <xf numFmtId="0" fontId="0" fillId="0" borderId="43" xfId="0" applyBorder="1" applyAlignment="1">
      <alignment horizontal="center" vertical="center"/>
    </xf>
    <xf numFmtId="0" fontId="0" fillId="0" borderId="48" xfId="0" applyBorder="1" applyAlignment="1">
      <alignment horizontal="center" vertical="center"/>
    </xf>
    <xf numFmtId="0" fontId="0" fillId="0" borderId="42" xfId="0" applyBorder="1" applyAlignment="1">
      <alignment horizontal="center" vertical="center"/>
    </xf>
    <xf numFmtId="0" fontId="0" fillId="0" borderId="2" xfId="0" applyBorder="1" applyAlignment="1">
      <alignment horizontal="center" vertical="center"/>
    </xf>
    <xf numFmtId="0" fontId="21" fillId="0" borderId="16" xfId="0" applyFont="1" applyBorder="1" applyAlignment="1">
      <alignment horizontal="center" vertical="center"/>
    </xf>
    <xf numFmtId="0" fontId="21" fillId="0" borderId="11" xfId="0" applyFont="1" applyBorder="1" applyAlignment="1">
      <alignment horizontal="center" vertical="center"/>
    </xf>
    <xf numFmtId="0" fontId="21" fillId="0" borderId="1" xfId="0" applyFont="1" applyBorder="1" applyAlignment="1">
      <alignment horizontal="center" vertical="center" wrapText="1"/>
    </xf>
    <xf numFmtId="3" fontId="0" fillId="0" borderId="3" xfId="0" applyNumberFormat="1" applyBorder="1" applyAlignment="1">
      <alignment vertical="center"/>
    </xf>
    <xf numFmtId="3" fontId="0" fillId="0" borderId="4" xfId="0" applyNumberFormat="1" applyBorder="1" applyAlignment="1">
      <alignment vertical="center"/>
    </xf>
    <xf numFmtId="178" fontId="21" fillId="0" borderId="5" xfId="0" applyNumberFormat="1" applyFont="1" applyFill="1" applyBorder="1" applyAlignment="1" applyProtection="1">
      <alignment horizontal="center" vertical="center" wrapText="1"/>
      <protection locked="0"/>
    </xf>
    <xf numFmtId="178" fontId="21" fillId="0" borderId="4" xfId="0" applyNumberFormat="1" applyFont="1" applyFill="1" applyBorder="1" applyAlignment="1" applyProtection="1">
      <alignment horizontal="center" vertical="center" wrapText="1"/>
      <protection locked="0"/>
    </xf>
    <xf numFmtId="178" fontId="0" fillId="0" borderId="5" xfId="1" applyNumberFormat="1" applyFont="1" applyFill="1" applyBorder="1" applyAlignment="1">
      <alignment vertical="center"/>
    </xf>
    <xf numFmtId="178" fontId="0" fillId="0" borderId="4" xfId="1" applyNumberFormat="1" applyFont="1" applyFill="1" applyBorder="1" applyAlignment="1">
      <alignment vertical="center"/>
    </xf>
    <xf numFmtId="178" fontId="0" fillId="0" borderId="19" xfId="0" applyNumberFormat="1" applyFill="1" applyBorder="1" applyAlignment="1" applyProtection="1">
      <alignment horizontal="center" vertical="center"/>
      <protection locked="0"/>
    </xf>
    <xf numFmtId="178" fontId="0" fillId="0" borderId="11" xfId="0" applyNumberFormat="1" applyFill="1" applyBorder="1" applyAlignment="1" applyProtection="1">
      <alignment horizontal="center" vertical="center"/>
      <protection locked="0"/>
    </xf>
    <xf numFmtId="38" fontId="0" fillId="0" borderId="5" xfId="1" applyFont="1" applyFill="1" applyBorder="1" applyAlignment="1" applyProtection="1">
      <alignment vertical="center"/>
      <protection locked="0"/>
    </xf>
    <xf numFmtId="38" fontId="0" fillId="0" borderId="4" xfId="1" applyFont="1" applyFill="1" applyBorder="1" applyAlignment="1" applyProtection="1">
      <alignment vertical="center"/>
      <protection locked="0"/>
    </xf>
    <xf numFmtId="0" fontId="21" fillId="0" borderId="4" xfId="0" applyFont="1" applyBorder="1" applyAlignment="1">
      <alignment horizontal="center" vertical="center"/>
    </xf>
    <xf numFmtId="0" fontId="21" fillId="0" borderId="4" xfId="0" applyFont="1" applyBorder="1" applyAlignment="1">
      <alignment horizontal="center" vertical="center" wrapText="1"/>
    </xf>
    <xf numFmtId="38" fontId="0" fillId="0" borderId="3" xfId="1" applyFont="1" applyFill="1" applyBorder="1" applyAlignment="1" applyProtection="1">
      <alignment vertical="center"/>
      <protection locked="0"/>
    </xf>
    <xf numFmtId="178" fontId="9" fillId="0" borderId="17" xfId="0" applyNumberFormat="1" applyFont="1" applyFill="1" applyBorder="1" applyAlignment="1" applyProtection="1">
      <alignment horizontal="center" vertical="center"/>
      <protection locked="0"/>
    </xf>
    <xf numFmtId="178" fontId="9" fillId="0" borderId="20" xfId="0" applyNumberFormat="1" applyFont="1" applyFill="1" applyBorder="1" applyAlignment="1" applyProtection="1">
      <alignment horizontal="center" vertical="center"/>
      <protection locked="0"/>
    </xf>
    <xf numFmtId="178" fontId="9" fillId="0" borderId="21" xfId="0" applyNumberFormat="1" applyFont="1" applyFill="1" applyBorder="1" applyAlignment="1" applyProtection="1">
      <alignment horizontal="center" vertical="center"/>
      <protection locked="0"/>
    </xf>
    <xf numFmtId="178" fontId="9" fillId="0" borderId="22" xfId="0" applyNumberFormat="1" applyFont="1" applyFill="1" applyBorder="1" applyAlignment="1" applyProtection="1">
      <alignment horizontal="center" vertical="center"/>
      <protection locked="0"/>
    </xf>
    <xf numFmtId="178" fontId="21" fillId="0" borderId="23" xfId="0" applyNumberFormat="1" applyFont="1" applyFill="1" applyBorder="1" applyAlignment="1" applyProtection="1">
      <alignment horizontal="center" vertical="center" wrapText="1"/>
      <protection locked="0"/>
    </xf>
    <xf numFmtId="178" fontId="21" fillId="0" borderId="10" xfId="0" applyNumberFormat="1" applyFont="1" applyFill="1" applyBorder="1" applyAlignment="1" applyProtection="1">
      <alignment horizontal="center" vertical="center" wrapText="1"/>
      <protection locked="0"/>
    </xf>
    <xf numFmtId="178" fontId="0" fillId="0" borderId="23" xfId="1" applyNumberFormat="1" applyFont="1" applyFill="1" applyBorder="1" applyAlignment="1">
      <alignment vertical="center"/>
    </xf>
    <xf numFmtId="178" fontId="0" fillId="0" borderId="10" xfId="1" applyNumberFormat="1" applyFont="1" applyFill="1" applyBorder="1" applyAlignment="1">
      <alignment vertical="center"/>
    </xf>
    <xf numFmtId="178" fontId="0" fillId="0" borderId="27" xfId="0" applyNumberFormat="1" applyFill="1" applyBorder="1" applyAlignment="1" applyProtection="1">
      <alignment horizontal="center" vertical="center"/>
      <protection locked="0"/>
    </xf>
    <xf numFmtId="38" fontId="0" fillId="0" borderId="23" xfId="1" applyFont="1" applyFill="1" applyBorder="1" applyAlignment="1" applyProtection="1">
      <alignment vertical="center"/>
      <protection locked="0"/>
    </xf>
    <xf numFmtId="38" fontId="0" fillId="0" borderId="10" xfId="1" applyFont="1" applyFill="1" applyBorder="1" applyAlignment="1" applyProtection="1">
      <alignment vertical="center"/>
      <protection locked="0"/>
    </xf>
    <xf numFmtId="178" fontId="0" fillId="0" borderId="3" xfId="1" applyNumberFormat="1" applyFont="1" applyFill="1" applyBorder="1" applyAlignment="1">
      <alignment vertical="center"/>
    </xf>
    <xf numFmtId="178" fontId="21" fillId="0" borderId="3" xfId="0" applyNumberFormat="1" applyFont="1" applyFill="1" applyBorder="1" applyAlignment="1" applyProtection="1">
      <alignment horizontal="center" vertical="center" wrapText="1"/>
      <protection locked="0"/>
    </xf>
    <xf numFmtId="0" fontId="0" fillId="0" borderId="3" xfId="0" applyBorder="1" applyAlignment="1">
      <alignment horizontal="center" vertical="center"/>
    </xf>
    <xf numFmtId="0" fontId="0" fillId="0" borderId="4" xfId="0" applyBorder="1" applyAlignment="1">
      <alignment horizontal="center" vertical="center"/>
    </xf>
    <xf numFmtId="0" fontId="24" fillId="0" borderId="48" xfId="0" applyFont="1" applyBorder="1" applyAlignment="1">
      <alignment horizontal="center" vertical="center"/>
    </xf>
    <xf numFmtId="0" fontId="24" fillId="0" borderId="42" xfId="0" applyFont="1" applyBorder="1" applyAlignment="1">
      <alignment horizontal="center" vertical="center"/>
    </xf>
    <xf numFmtId="178" fontId="0" fillId="0" borderId="10" xfId="0" applyNumberFormat="1" applyBorder="1" applyAlignment="1">
      <alignment horizontal="center" vertical="center" wrapText="1"/>
    </xf>
    <xf numFmtId="178" fontId="0" fillId="0" borderId="35" xfId="0" applyNumberFormat="1" applyBorder="1" applyAlignment="1">
      <alignment horizontal="left" vertical="center"/>
    </xf>
    <xf numFmtId="178" fontId="0" fillId="0" borderId="6" xfId="0" applyNumberFormat="1" applyBorder="1" applyAlignment="1">
      <alignment horizontal="left" vertical="center"/>
    </xf>
    <xf numFmtId="178" fontId="0" fillId="0" borderId="9" xfId="0" applyNumberFormat="1" applyBorder="1" applyAlignment="1">
      <alignment horizontal="left" vertical="center"/>
    </xf>
    <xf numFmtId="0" fontId="0" fillId="0" borderId="19" xfId="0" applyBorder="1" applyAlignment="1">
      <alignment vertical="center"/>
    </xf>
    <xf numFmtId="0" fontId="0" fillId="0" borderId="11" xfId="0" applyBorder="1" applyAlignment="1">
      <alignment vertical="center"/>
    </xf>
    <xf numFmtId="0" fontId="34" fillId="0" borderId="15" xfId="0" applyFont="1" applyBorder="1" applyAlignment="1">
      <alignment vertical="center"/>
    </xf>
    <xf numFmtId="0" fontId="34" fillId="0" borderId="8" xfId="0" applyFont="1" applyBorder="1" applyAlignment="1">
      <alignment vertical="center"/>
    </xf>
    <xf numFmtId="0" fontId="0" fillId="0" borderId="23" xfId="0" applyBorder="1" applyAlignment="1">
      <alignment horizontal="left" vertical="center" wrapText="1"/>
    </xf>
    <xf numFmtId="0" fontId="0" fillId="0" borderId="10" xfId="0" applyBorder="1" applyAlignment="1">
      <alignment horizontal="left" vertical="center" wrapText="1"/>
    </xf>
    <xf numFmtId="0" fontId="0" fillId="4" borderId="23" xfId="0" applyFill="1" applyBorder="1" applyAlignment="1">
      <alignment horizontal="left" vertical="center"/>
    </xf>
    <xf numFmtId="0" fontId="0" fillId="4" borderId="10" xfId="0" applyFill="1" applyBorder="1" applyAlignment="1">
      <alignment horizontal="left" vertical="center"/>
    </xf>
    <xf numFmtId="0" fontId="0" fillId="0" borderId="23" xfId="0" applyBorder="1" applyAlignment="1">
      <alignment vertical="center" wrapText="1"/>
    </xf>
    <xf numFmtId="0" fontId="0" fillId="0" borderId="10" xfId="0" applyBorder="1" applyAlignment="1">
      <alignment vertical="center" wrapText="1"/>
    </xf>
    <xf numFmtId="0" fontId="0" fillId="4" borderId="23" xfId="0" applyFill="1" applyBorder="1" applyAlignment="1">
      <alignment vertical="center"/>
    </xf>
    <xf numFmtId="0" fontId="0" fillId="4" borderId="10" xfId="0" applyFill="1" applyBorder="1" applyAlignment="1">
      <alignment vertical="center"/>
    </xf>
    <xf numFmtId="0" fontId="0" fillId="0" borderId="4" xfId="0" applyBorder="1" applyAlignment="1">
      <alignment vertical="center" wrapText="1"/>
    </xf>
    <xf numFmtId="0" fontId="0" fillId="4" borderId="4" xfId="0" applyFill="1" applyBorder="1" applyAlignment="1">
      <alignment vertical="center"/>
    </xf>
    <xf numFmtId="0" fontId="0" fillId="0" borderId="23" xfId="0" applyBorder="1" applyAlignment="1">
      <alignment vertical="center"/>
    </xf>
    <xf numFmtId="0" fontId="0" fillId="0" borderId="4" xfId="0" applyBorder="1" applyAlignment="1">
      <alignment vertical="center"/>
    </xf>
    <xf numFmtId="0" fontId="0" fillId="0" borderId="3" xfId="0" applyBorder="1" applyAlignment="1">
      <alignment vertical="center"/>
    </xf>
    <xf numFmtId="0" fontId="34" fillId="0" borderId="3" xfId="0" applyFont="1" applyBorder="1" applyAlignment="1">
      <alignment vertical="center"/>
    </xf>
    <xf numFmtId="0" fontId="34" fillId="0" borderId="4" xfId="0" applyFont="1" applyBorder="1" applyAlignment="1">
      <alignment vertical="center"/>
    </xf>
    <xf numFmtId="0" fontId="0" fillId="0" borderId="3" xfId="0" applyBorder="1" applyAlignment="1">
      <alignment horizontal="left" vertical="center" wrapText="1"/>
    </xf>
    <xf numFmtId="0" fontId="0" fillId="4" borderId="3" xfId="0" applyFill="1" applyBorder="1" applyAlignment="1">
      <alignment vertical="center"/>
    </xf>
    <xf numFmtId="0" fontId="0" fillId="0" borderId="3" xfId="0" applyBorder="1" applyAlignment="1">
      <alignment horizontal="left" vertical="center"/>
    </xf>
    <xf numFmtId="0" fontId="0" fillId="0" borderId="10" xfId="0" applyBorder="1" applyAlignment="1">
      <alignment horizontal="left" vertical="center"/>
    </xf>
    <xf numFmtId="0" fontId="0" fillId="0" borderId="10" xfId="0" applyBorder="1" applyAlignment="1">
      <alignment vertical="center"/>
    </xf>
    <xf numFmtId="0" fontId="13" fillId="4" borderId="0" xfId="0" applyFont="1" applyFill="1" applyAlignment="1">
      <alignment horizontal="left" vertical="top"/>
    </xf>
    <xf numFmtId="0" fontId="14" fillId="0" borderId="0" xfId="0" applyFont="1" applyAlignment="1">
      <alignment horizontal="left" vertical="center" wrapText="1"/>
    </xf>
    <xf numFmtId="0" fontId="0" fillId="0" borderId="1" xfId="0" applyBorder="1" applyAlignment="1">
      <alignment horizontal="center" vertical="center" wrapText="1"/>
    </xf>
    <xf numFmtId="178" fontId="9" fillId="0" borderId="16" xfId="0" applyNumberFormat="1" applyFont="1" applyFill="1" applyBorder="1" applyAlignment="1" applyProtection="1">
      <alignment horizontal="center" vertical="center"/>
      <protection locked="0"/>
    </xf>
    <xf numFmtId="178" fontId="9" fillId="0" borderId="36" xfId="0" applyNumberFormat="1" applyFont="1" applyFill="1" applyBorder="1" applyAlignment="1" applyProtection="1">
      <alignment horizontal="center" vertical="center"/>
      <protection locked="0"/>
    </xf>
    <xf numFmtId="178" fontId="9" fillId="0" borderId="32" xfId="0" applyNumberFormat="1" applyFont="1" applyFill="1" applyBorder="1" applyAlignment="1" applyProtection="1">
      <alignment horizontal="center" vertical="center"/>
      <protection locked="0"/>
    </xf>
    <xf numFmtId="178" fontId="0" fillId="0" borderId="35" xfId="0" applyNumberFormat="1" applyBorder="1" applyAlignment="1">
      <alignment horizontal="center" vertical="center" wrapText="1"/>
    </xf>
    <xf numFmtId="178" fontId="0" fillId="0" borderId="6" xfId="0" applyNumberFormat="1" applyBorder="1" applyAlignment="1">
      <alignment horizontal="center" vertical="center" wrapText="1"/>
    </xf>
    <xf numFmtId="178" fontId="0" fillId="0" borderId="9" xfId="0" applyNumberFormat="1" applyBorder="1" applyAlignment="1">
      <alignment horizontal="center" vertical="center" wrapText="1"/>
    </xf>
    <xf numFmtId="0" fontId="13" fillId="0" borderId="0" xfId="0" applyFont="1" applyAlignment="1">
      <alignment horizontal="center" vertical="justify" wrapText="1"/>
    </xf>
    <xf numFmtId="0" fontId="0" fillId="4" borderId="21" xfId="0" applyFill="1" applyBorder="1" applyAlignment="1">
      <alignment horizontal="center" vertical="center"/>
    </xf>
    <xf numFmtId="0" fontId="0" fillId="4" borderId="32" xfId="0" applyFill="1" applyBorder="1" applyAlignment="1">
      <alignment horizontal="center" vertical="center"/>
    </xf>
    <xf numFmtId="0" fontId="0" fillId="0" borderId="0" xfId="0" applyAlignment="1">
      <alignment horizontal="justify" vertical="justify" wrapText="1"/>
    </xf>
    <xf numFmtId="0" fontId="5" fillId="0" borderId="0" xfId="0" applyFont="1" applyAlignment="1">
      <alignment horizontal="center" vertical="justify" wrapText="1"/>
    </xf>
    <xf numFmtId="0" fontId="5" fillId="0" borderId="0" xfId="0" applyFont="1" applyAlignment="1">
      <alignment horizontal="center" vertical="justify"/>
    </xf>
    <xf numFmtId="0" fontId="0" fillId="3" borderId="13" xfId="0" applyFill="1" applyBorder="1" applyAlignment="1">
      <alignment horizontal="center" vertical="center" wrapText="1"/>
    </xf>
    <xf numFmtId="0" fontId="0" fillId="3" borderId="12" xfId="0" applyFill="1" applyBorder="1" applyAlignment="1">
      <alignment horizontal="center" vertical="center" wrapText="1"/>
    </xf>
    <xf numFmtId="0" fontId="0" fillId="4" borderId="17" xfId="0" applyFill="1" applyBorder="1" applyAlignment="1">
      <alignment horizontal="center" vertical="center"/>
    </xf>
    <xf numFmtId="0" fontId="0" fillId="4" borderId="18" xfId="0" applyFill="1" applyBorder="1" applyAlignment="1">
      <alignment horizontal="center" vertical="center"/>
    </xf>
    <xf numFmtId="0" fontId="0" fillId="4" borderId="30" xfId="0" applyFill="1" applyBorder="1" applyAlignment="1">
      <alignment horizontal="center" vertical="center"/>
    </xf>
    <xf numFmtId="0" fontId="0" fillId="4" borderId="31" xfId="0" applyFill="1" applyBorder="1" applyAlignment="1">
      <alignment horizontal="center" vertical="center"/>
    </xf>
    <xf numFmtId="0" fontId="13" fillId="0" borderId="0" xfId="0" applyFont="1" applyAlignment="1">
      <alignment horizontal="center" vertical="center" wrapText="1"/>
    </xf>
    <xf numFmtId="176" fontId="13" fillId="0" borderId="0" xfId="0" applyNumberFormat="1" applyFont="1" applyFill="1" applyAlignment="1">
      <alignment horizontal="right" vertical="center"/>
    </xf>
    <xf numFmtId="0" fontId="26" fillId="0" borderId="6" xfId="0" applyFont="1" applyBorder="1" applyAlignment="1">
      <alignment vertical="center" wrapText="1"/>
    </xf>
    <xf numFmtId="0" fontId="26" fillId="0" borderId="4" xfId="0" applyFont="1" applyBorder="1" applyAlignment="1">
      <alignment vertical="center" wrapText="1"/>
    </xf>
  </cellXfs>
  <cellStyles count="3">
    <cellStyle name="桁区切り" xfId="1" builtinId="6"/>
    <cellStyle name="標準" xfId="0" builtinId="0"/>
    <cellStyle name="標準 2" xfId="2" xr:uid="{1B7DAFA6-E293-4104-BA8F-BF4479C8E317}"/>
  </cellStyles>
  <dxfs count="12">
    <dxf>
      <fill>
        <patternFill patternType="lightGray">
          <fgColor auto="1"/>
          <bgColor theme="0" tint="-0.24994659260841701"/>
        </patternFill>
      </fill>
    </dxf>
    <dxf>
      <fill>
        <patternFill patternType="lightGray">
          <fgColor auto="1"/>
          <bgColor theme="0" tint="-0.24994659260841701"/>
        </patternFill>
      </fill>
    </dxf>
    <dxf>
      <fill>
        <patternFill patternType="lightGray">
          <fgColor auto="1"/>
          <bgColor theme="0" tint="-0.24994659260841701"/>
        </patternFill>
      </fill>
    </dxf>
    <dxf>
      <fill>
        <patternFill patternType="lightGray">
          <fgColor auto="1"/>
          <bgColor theme="0" tint="-0.24994659260841701"/>
        </patternFill>
      </fill>
    </dxf>
    <dxf>
      <fill>
        <patternFill patternType="gray125">
          <fgColor theme="1"/>
          <bgColor theme="0" tint="-0.24994659260841701"/>
        </patternFill>
      </fill>
    </dxf>
    <dxf>
      <fill>
        <patternFill patternType="gray125">
          <fgColor theme="1"/>
          <bgColor theme="0" tint="-0.24994659260841701"/>
        </patternFill>
      </fill>
    </dxf>
    <dxf>
      <fill>
        <patternFill patternType="gray125">
          <fgColor theme="1"/>
          <bgColor theme="0" tint="-0.24994659260841701"/>
        </patternFill>
      </fill>
    </dxf>
    <dxf>
      <fill>
        <patternFill patternType="lightGray">
          <fgColor theme="1"/>
          <bgColor auto="1"/>
        </patternFill>
      </fill>
    </dxf>
    <dxf>
      <fill>
        <patternFill patternType="lightGray"/>
      </fill>
    </dxf>
    <dxf>
      <fill>
        <patternFill patternType="lightGray"/>
      </fill>
    </dxf>
    <dxf>
      <fill>
        <patternFill patternType="lightGray"/>
      </fill>
    </dxf>
    <dxf>
      <fill>
        <patternFill patternType="lightGray"/>
      </fill>
    </dxf>
  </dxfs>
  <tableStyles count="0" defaultTableStyle="TableStyleMedium2" defaultPivotStyle="PivotStyleLight16"/>
  <colors>
    <mruColors>
      <color rgb="FFFFFF66"/>
      <color rgb="FF003300"/>
      <color rgb="FFEBF43E"/>
      <color rgb="FFF3F8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215900</xdr:colOff>
      <xdr:row>17</xdr:row>
      <xdr:rowOff>130175</xdr:rowOff>
    </xdr:from>
    <xdr:to>
      <xdr:col>14</xdr:col>
      <xdr:colOff>69850</xdr:colOff>
      <xdr:row>19</xdr:row>
      <xdr:rowOff>114300</xdr:rowOff>
    </xdr:to>
    <xdr:sp macro="" textlink="">
      <xdr:nvSpPr>
        <xdr:cNvPr id="2" name="テキスト ボックス 1">
          <a:extLst>
            <a:ext uri="{FF2B5EF4-FFF2-40B4-BE49-F238E27FC236}">
              <a16:creationId xmlns:a16="http://schemas.microsoft.com/office/drawing/2014/main" id="{A2125A0E-67B9-3EB6-6C3D-93999CC81EE2}"/>
            </a:ext>
          </a:extLst>
        </xdr:cNvPr>
        <xdr:cNvSpPr txBox="1"/>
      </xdr:nvSpPr>
      <xdr:spPr>
        <a:xfrm>
          <a:off x="6397625" y="4540250"/>
          <a:ext cx="2292350" cy="5556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交付申請額を入力してください。</a:t>
          </a:r>
          <a:endParaRPr kumimoji="1" lang="en-US" altLang="ja-JP" sz="1100" kern="1200"/>
        </a:p>
      </xdr:txBody>
    </xdr:sp>
    <xdr:clientData/>
  </xdr:twoCellAnchor>
  <xdr:twoCellAnchor>
    <xdr:from>
      <xdr:col>10</xdr:col>
      <xdr:colOff>215900</xdr:colOff>
      <xdr:row>3</xdr:row>
      <xdr:rowOff>168275</xdr:rowOff>
    </xdr:from>
    <xdr:to>
      <xdr:col>14</xdr:col>
      <xdr:colOff>73025</xdr:colOff>
      <xdr:row>5</xdr:row>
      <xdr:rowOff>209550</xdr:rowOff>
    </xdr:to>
    <xdr:sp macro="" textlink="">
      <xdr:nvSpPr>
        <xdr:cNvPr id="5" name="テキスト ボックス 4">
          <a:extLst>
            <a:ext uri="{FF2B5EF4-FFF2-40B4-BE49-F238E27FC236}">
              <a16:creationId xmlns:a16="http://schemas.microsoft.com/office/drawing/2014/main" id="{941F5609-6CA7-89BC-90CC-2CBD6617EEB6}"/>
            </a:ext>
          </a:extLst>
        </xdr:cNvPr>
        <xdr:cNvSpPr txBox="1"/>
      </xdr:nvSpPr>
      <xdr:spPr>
        <a:xfrm>
          <a:off x="6397625" y="939800"/>
          <a:ext cx="2295525" cy="5556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書類提出日を入力してください。</a:t>
          </a:r>
          <a:endParaRPr kumimoji="1" lang="en-US" altLang="ja-JP" sz="1100" kern="1200"/>
        </a:p>
      </xdr:txBody>
    </xdr:sp>
    <xdr:clientData/>
  </xdr:twoCellAnchor>
  <xdr:twoCellAnchor>
    <xdr:from>
      <xdr:col>11</xdr:col>
      <xdr:colOff>6350</xdr:colOff>
      <xdr:row>8</xdr:row>
      <xdr:rowOff>87779</xdr:rowOff>
    </xdr:from>
    <xdr:to>
      <xdr:col>14</xdr:col>
      <xdr:colOff>494179</xdr:colOff>
      <xdr:row>11</xdr:row>
      <xdr:rowOff>35298</xdr:rowOff>
    </xdr:to>
    <xdr:sp macro="" textlink="">
      <xdr:nvSpPr>
        <xdr:cNvPr id="6" name="テキスト ボックス 5">
          <a:extLst>
            <a:ext uri="{FF2B5EF4-FFF2-40B4-BE49-F238E27FC236}">
              <a16:creationId xmlns:a16="http://schemas.microsoft.com/office/drawing/2014/main" id="{32D53E0E-B2F9-47E7-9F3C-2EAB8216874E}"/>
            </a:ext>
          </a:extLst>
        </xdr:cNvPr>
        <xdr:cNvSpPr txBox="1"/>
      </xdr:nvSpPr>
      <xdr:spPr>
        <a:xfrm>
          <a:off x="6797675" y="2145179"/>
          <a:ext cx="2316629" cy="71904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入力用シートから転記されます。</a:t>
          </a:r>
          <a:endParaRPr kumimoji="1" lang="en-US" altLang="ja-JP" sz="1100" kern="1200"/>
        </a:p>
        <a:p>
          <a:r>
            <a:rPr kumimoji="1" lang="ja-JP" altLang="en-US" sz="1100" kern="1200"/>
            <a:t>代表者印を押印してください。</a:t>
          </a:r>
          <a:endParaRPr kumimoji="1" lang="en-US" altLang="ja-JP" sz="1100" kern="1200"/>
        </a:p>
      </xdr:txBody>
    </xdr:sp>
    <xdr:clientData/>
  </xdr:twoCellAnchor>
  <xdr:twoCellAnchor>
    <xdr:from>
      <xdr:col>10</xdr:col>
      <xdr:colOff>180975</xdr:colOff>
      <xdr:row>8</xdr:row>
      <xdr:rowOff>9525</xdr:rowOff>
    </xdr:from>
    <xdr:to>
      <xdr:col>10</xdr:col>
      <xdr:colOff>523875</xdr:colOff>
      <xdr:row>11</xdr:row>
      <xdr:rowOff>69103</xdr:rowOff>
    </xdr:to>
    <xdr:sp macro="" textlink="">
      <xdr:nvSpPr>
        <xdr:cNvPr id="7" name="右中かっこ 6">
          <a:extLst>
            <a:ext uri="{FF2B5EF4-FFF2-40B4-BE49-F238E27FC236}">
              <a16:creationId xmlns:a16="http://schemas.microsoft.com/office/drawing/2014/main" id="{F799DA5D-0CB8-421F-880A-6BC1E9428E6A}"/>
            </a:ext>
          </a:extLst>
        </xdr:cNvPr>
        <xdr:cNvSpPr/>
      </xdr:nvSpPr>
      <xdr:spPr>
        <a:xfrm>
          <a:off x="6362700" y="2066925"/>
          <a:ext cx="342900" cy="831103"/>
        </a:xfrm>
        <a:prstGeom prst="rightBrace">
          <a:avLst/>
        </a:prstGeom>
      </xdr:spPr>
      <xdr:style>
        <a:lnRef idx="2">
          <a:schemeClr val="accent1"/>
        </a:lnRef>
        <a:fillRef idx="0">
          <a:schemeClr val="accent1"/>
        </a:fillRef>
        <a:effectRef idx="1">
          <a:schemeClr val="accent1"/>
        </a:effectRef>
        <a:fontRef idx="minor">
          <a:schemeClr val="tx1"/>
        </a:fontRef>
      </xdr:style>
      <xdr:txBody>
        <a:bodyPr rtlCol="0" anchor="ctr"/>
        <a:lstStyle/>
        <a:p>
          <a:pPr algn="l"/>
          <a:endParaRPr kumimoji="1" lang="ja-JP" altLang="en-US" sz="1100" kern="1200"/>
        </a:p>
      </xdr:txBody>
    </xdr:sp>
    <xdr:clientData/>
  </xdr:twoCellAnchor>
  <xdr:twoCellAnchor>
    <xdr:from>
      <xdr:col>10</xdr:col>
      <xdr:colOff>219075</xdr:colOff>
      <xdr:row>0</xdr:row>
      <xdr:rowOff>168275</xdr:rowOff>
    </xdr:from>
    <xdr:to>
      <xdr:col>14</xdr:col>
      <xdr:colOff>73025</xdr:colOff>
      <xdr:row>2</xdr:row>
      <xdr:rowOff>209550</xdr:rowOff>
    </xdr:to>
    <xdr:sp macro="" textlink="">
      <xdr:nvSpPr>
        <xdr:cNvPr id="3" name="テキスト ボックス 2">
          <a:extLst>
            <a:ext uri="{FF2B5EF4-FFF2-40B4-BE49-F238E27FC236}">
              <a16:creationId xmlns:a16="http://schemas.microsoft.com/office/drawing/2014/main" id="{F0EC6915-E17B-4457-98BB-9260EAF45117}"/>
            </a:ext>
          </a:extLst>
        </xdr:cNvPr>
        <xdr:cNvSpPr txBox="1"/>
      </xdr:nvSpPr>
      <xdr:spPr>
        <a:xfrm>
          <a:off x="6400800" y="168275"/>
          <a:ext cx="2292350" cy="55562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「白黒印刷」</a:t>
          </a:r>
          <a:r>
            <a:rPr kumimoji="1" lang="ja-JP" altLang="en-US" sz="1100" kern="1200"/>
            <a:t>されます。</a:t>
          </a:r>
          <a:endParaRPr kumimoji="1" lang="en-US" altLang="ja-JP" sz="1100" kern="1200"/>
        </a:p>
      </xdr:txBody>
    </xdr:sp>
    <xdr:clientData/>
  </xdr:twoCellAnchor>
  <xdr:twoCellAnchor>
    <xdr:from>
      <xdr:col>10</xdr:col>
      <xdr:colOff>215900</xdr:colOff>
      <xdr:row>26</xdr:row>
      <xdr:rowOff>139700</xdr:rowOff>
    </xdr:from>
    <xdr:to>
      <xdr:col>14</xdr:col>
      <xdr:colOff>63500</xdr:colOff>
      <xdr:row>32</xdr:row>
      <xdr:rowOff>152400</xdr:rowOff>
    </xdr:to>
    <xdr:sp macro="" textlink="">
      <xdr:nvSpPr>
        <xdr:cNvPr id="4" name="テキスト ボックス 3">
          <a:extLst>
            <a:ext uri="{FF2B5EF4-FFF2-40B4-BE49-F238E27FC236}">
              <a16:creationId xmlns:a16="http://schemas.microsoft.com/office/drawing/2014/main" id="{C3BC0B66-E943-D379-5AA5-77CED48BE6B9}"/>
            </a:ext>
          </a:extLst>
        </xdr:cNvPr>
        <xdr:cNvSpPr txBox="1"/>
      </xdr:nvSpPr>
      <xdr:spPr>
        <a:xfrm>
          <a:off x="6397625" y="7064375"/>
          <a:ext cx="2286000" cy="16510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必要書類については、入力用シートの（補足</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を確認してください。</a:t>
          </a:r>
          <a:endParaRPr lang="ja-JP" altLang="ja-JP">
            <a:effectLst/>
          </a:endParaRPr>
        </a:p>
        <a:p>
          <a:endParaRPr kumimoji="1" lang="en-US" altLang="ja-JP" sz="1100" kern="1200"/>
        </a:p>
        <a:p>
          <a:r>
            <a:rPr kumimoji="1" lang="ja-JP" altLang="en-US" sz="1100" kern="1200"/>
            <a:t>「</a:t>
          </a:r>
          <a:r>
            <a:rPr kumimoji="1" lang="en-US" altLang="ja-JP" sz="1100" kern="1200"/>
            <a:t>10 </a:t>
          </a:r>
          <a:r>
            <a:rPr kumimoji="1" lang="ja-JP" altLang="en-US" sz="1100" kern="1200"/>
            <a:t>その他参考となる資料」は添付する書類をリストから選択してください。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139700</xdr:colOff>
      <xdr:row>13</xdr:row>
      <xdr:rowOff>146049</xdr:rowOff>
    </xdr:from>
    <xdr:to>
      <xdr:col>17</xdr:col>
      <xdr:colOff>234950</xdr:colOff>
      <xdr:row>18</xdr:row>
      <xdr:rowOff>168774</xdr:rowOff>
    </xdr:to>
    <xdr:sp macro="" textlink="">
      <xdr:nvSpPr>
        <xdr:cNvPr id="2" name="テキスト ボックス 1">
          <a:extLst>
            <a:ext uri="{FF2B5EF4-FFF2-40B4-BE49-F238E27FC236}">
              <a16:creationId xmlns:a16="http://schemas.microsoft.com/office/drawing/2014/main" id="{E946508F-384E-49F1-AC6A-4896C41F0ACB}"/>
            </a:ext>
          </a:extLst>
        </xdr:cNvPr>
        <xdr:cNvSpPr txBox="1"/>
      </xdr:nvSpPr>
      <xdr:spPr>
        <a:xfrm>
          <a:off x="10588625" y="2584449"/>
          <a:ext cx="3143250" cy="10800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変更前：上段（申請書から転記されます）</a:t>
          </a:r>
          <a:endParaRPr kumimoji="1" lang="en-US" altLang="ja-JP" sz="1100" kern="1200"/>
        </a:p>
        <a:p>
          <a:r>
            <a:rPr kumimoji="1" lang="ja-JP" altLang="en-US" sz="1100" b="1" kern="1200"/>
            <a:t>変更後：下段（変更があった箇所のみ）</a:t>
          </a:r>
          <a:endParaRPr kumimoji="1" lang="en-US" altLang="ja-JP" sz="1100" b="1" kern="1200"/>
        </a:p>
        <a:p>
          <a:r>
            <a:rPr kumimoji="1" lang="ja-JP" altLang="en-US" sz="1100" b="1" kern="1200"/>
            <a:t>に入力</a:t>
          </a:r>
          <a:r>
            <a:rPr kumimoji="1" lang="ja-JP" altLang="en-US" sz="1100" kern="1200"/>
            <a:t>してください。</a:t>
          </a:r>
          <a:endParaRPr kumimoji="1" lang="en-US" altLang="ja-JP" sz="1100" kern="1200"/>
        </a:p>
        <a:p>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変更が</a:t>
          </a:r>
          <a:r>
            <a:rPr kumimoji="1" lang="ja-JP" altLang="en-US" sz="1100">
              <a:solidFill>
                <a:schemeClr val="dk1"/>
              </a:solidFill>
              <a:effectLst/>
              <a:latin typeface="+mn-lt"/>
              <a:ea typeface="+mn-ea"/>
              <a:cs typeface="+mn-cs"/>
            </a:rPr>
            <a:t>ある事業所以外</a:t>
          </a:r>
          <a:r>
            <a:rPr kumimoji="1" lang="ja-JP" altLang="ja-JP" sz="1100">
              <a:solidFill>
                <a:schemeClr val="dk1"/>
              </a:solidFill>
              <a:effectLst/>
              <a:latin typeface="+mn-lt"/>
              <a:ea typeface="+mn-ea"/>
              <a:cs typeface="+mn-cs"/>
            </a:rPr>
            <a:t>、提出不要</a:t>
          </a:r>
          <a:endParaRPr kumimoji="1" lang="en-US" altLang="ja-JP" sz="1100" kern="1200"/>
        </a:p>
      </xdr:txBody>
    </xdr:sp>
    <xdr:clientData/>
  </xdr:twoCellAnchor>
  <xdr:twoCellAnchor>
    <xdr:from>
      <xdr:col>12</xdr:col>
      <xdr:colOff>142875</xdr:colOff>
      <xdr:row>1</xdr:row>
      <xdr:rowOff>0</xdr:rowOff>
    </xdr:from>
    <xdr:to>
      <xdr:col>16</xdr:col>
      <xdr:colOff>0</xdr:colOff>
      <xdr:row>3</xdr:row>
      <xdr:rowOff>111125</xdr:rowOff>
    </xdr:to>
    <xdr:sp macro="" textlink="">
      <xdr:nvSpPr>
        <xdr:cNvPr id="3" name="テキスト ボックス 2">
          <a:extLst>
            <a:ext uri="{FF2B5EF4-FFF2-40B4-BE49-F238E27FC236}">
              <a16:creationId xmlns:a16="http://schemas.microsoft.com/office/drawing/2014/main" id="{77C95BCB-D26D-4F11-885D-FC092AF1B6B0}"/>
            </a:ext>
          </a:extLst>
        </xdr:cNvPr>
        <xdr:cNvSpPr txBox="1"/>
      </xdr:nvSpPr>
      <xdr:spPr>
        <a:xfrm>
          <a:off x="10591800" y="161925"/>
          <a:ext cx="2295525" cy="53975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「白黒印刷」</a:t>
          </a:r>
          <a:r>
            <a:rPr kumimoji="1" lang="ja-JP" altLang="en-US" sz="1100" kern="1200"/>
            <a:t>されます。</a:t>
          </a:r>
          <a:endParaRPr kumimoji="1" lang="en-US" altLang="ja-JP" sz="1100" kern="1200"/>
        </a:p>
      </xdr:txBody>
    </xdr:sp>
    <xdr:clientData/>
  </xdr:twoCellAnchor>
  <xdr:twoCellAnchor>
    <xdr:from>
      <xdr:col>12</xdr:col>
      <xdr:colOff>142875</xdr:colOff>
      <xdr:row>4</xdr:row>
      <xdr:rowOff>228600</xdr:rowOff>
    </xdr:from>
    <xdr:to>
      <xdr:col>15</xdr:col>
      <xdr:colOff>606425</xdr:colOff>
      <xdr:row>8</xdr:row>
      <xdr:rowOff>8750</xdr:rowOff>
    </xdr:to>
    <xdr:sp macro="" textlink="">
      <xdr:nvSpPr>
        <xdr:cNvPr id="4" name="テキスト ボックス 3">
          <a:extLst>
            <a:ext uri="{FF2B5EF4-FFF2-40B4-BE49-F238E27FC236}">
              <a16:creationId xmlns:a16="http://schemas.microsoft.com/office/drawing/2014/main" id="{DD055380-A9B9-4A10-9E25-7CF08F7A1525}"/>
            </a:ext>
          </a:extLst>
        </xdr:cNvPr>
        <xdr:cNvSpPr txBox="1"/>
      </xdr:nvSpPr>
      <xdr:spPr>
        <a:xfrm>
          <a:off x="10591800" y="1076325"/>
          <a:ext cx="2292350" cy="6088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事業所が複数ある場合</a:t>
          </a:r>
          <a:endParaRPr kumimoji="1" lang="en-US" altLang="ja-JP" sz="1100" b="1" kern="1200"/>
        </a:p>
        <a:p>
          <a:r>
            <a:rPr kumimoji="1" lang="ja-JP" altLang="en-US" sz="1100" b="1" kern="1200"/>
            <a:t>２つ目の事業所を入力</a:t>
          </a:r>
          <a:endParaRPr kumimoji="1" lang="en-US" altLang="ja-JP" sz="1100" kern="12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152400</xdr:colOff>
      <xdr:row>13</xdr:row>
      <xdr:rowOff>146049</xdr:rowOff>
    </xdr:from>
    <xdr:to>
      <xdr:col>17</xdr:col>
      <xdr:colOff>247650</xdr:colOff>
      <xdr:row>18</xdr:row>
      <xdr:rowOff>168774</xdr:rowOff>
    </xdr:to>
    <xdr:sp macro="" textlink="">
      <xdr:nvSpPr>
        <xdr:cNvPr id="2" name="テキスト ボックス 1">
          <a:extLst>
            <a:ext uri="{FF2B5EF4-FFF2-40B4-BE49-F238E27FC236}">
              <a16:creationId xmlns:a16="http://schemas.microsoft.com/office/drawing/2014/main" id="{3BFC7671-0A53-4735-B1B0-657239CE5071}"/>
            </a:ext>
          </a:extLst>
        </xdr:cNvPr>
        <xdr:cNvSpPr txBox="1"/>
      </xdr:nvSpPr>
      <xdr:spPr>
        <a:xfrm>
          <a:off x="10601325" y="2584449"/>
          <a:ext cx="3143250" cy="10800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変更前：上段（申請書から転記されます）</a:t>
          </a:r>
          <a:endParaRPr kumimoji="1" lang="en-US" altLang="ja-JP" sz="1100" kern="1200"/>
        </a:p>
        <a:p>
          <a:r>
            <a:rPr kumimoji="1" lang="ja-JP" altLang="en-US" sz="1100" b="1" kern="1200"/>
            <a:t>変更後：下段（変更があった箇所のみ）</a:t>
          </a:r>
          <a:endParaRPr kumimoji="1" lang="en-US" altLang="ja-JP" sz="1100" b="1" kern="1200"/>
        </a:p>
        <a:p>
          <a:r>
            <a:rPr kumimoji="1" lang="ja-JP" altLang="en-US" sz="1100" b="1" kern="1200"/>
            <a:t>に入力</a:t>
          </a:r>
          <a:r>
            <a:rPr kumimoji="1" lang="ja-JP" altLang="en-US" sz="1100" kern="1200"/>
            <a:t>してください。</a:t>
          </a:r>
          <a:endParaRPr kumimoji="1" lang="en-US" altLang="ja-JP" sz="1100" kern="1200"/>
        </a:p>
        <a:p>
          <a:r>
            <a:rPr kumimoji="1" lang="ja-JP" altLang="en-US" sz="1100" kern="1200"/>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変更が</a:t>
          </a:r>
          <a:r>
            <a:rPr kumimoji="1" lang="ja-JP" altLang="en-US" sz="1100">
              <a:solidFill>
                <a:schemeClr val="dk1"/>
              </a:solidFill>
              <a:effectLst/>
              <a:latin typeface="+mn-lt"/>
              <a:ea typeface="+mn-ea"/>
              <a:cs typeface="+mn-cs"/>
            </a:rPr>
            <a:t>ある事業所以外</a:t>
          </a:r>
          <a:r>
            <a:rPr kumimoji="1" lang="ja-JP" altLang="ja-JP" sz="1100">
              <a:solidFill>
                <a:schemeClr val="dk1"/>
              </a:solidFill>
              <a:effectLst/>
              <a:latin typeface="+mn-lt"/>
              <a:ea typeface="+mn-ea"/>
              <a:cs typeface="+mn-cs"/>
            </a:rPr>
            <a:t>、提出不要</a:t>
          </a:r>
          <a:endParaRPr kumimoji="1" lang="en-US" altLang="ja-JP" sz="1100" kern="1200"/>
        </a:p>
      </xdr:txBody>
    </xdr:sp>
    <xdr:clientData/>
  </xdr:twoCellAnchor>
  <xdr:twoCellAnchor>
    <xdr:from>
      <xdr:col>12</xdr:col>
      <xdr:colOff>152400</xdr:colOff>
      <xdr:row>0</xdr:row>
      <xdr:rowOff>158750</xdr:rowOff>
    </xdr:from>
    <xdr:to>
      <xdr:col>16</xdr:col>
      <xdr:colOff>0</xdr:colOff>
      <xdr:row>3</xdr:row>
      <xdr:rowOff>114300</xdr:rowOff>
    </xdr:to>
    <xdr:sp macro="" textlink="">
      <xdr:nvSpPr>
        <xdr:cNvPr id="3" name="テキスト ボックス 2">
          <a:extLst>
            <a:ext uri="{FF2B5EF4-FFF2-40B4-BE49-F238E27FC236}">
              <a16:creationId xmlns:a16="http://schemas.microsoft.com/office/drawing/2014/main" id="{5A12E9F6-EC9B-4DD8-99CF-1895A3E61C06}"/>
            </a:ext>
          </a:extLst>
        </xdr:cNvPr>
        <xdr:cNvSpPr txBox="1"/>
      </xdr:nvSpPr>
      <xdr:spPr>
        <a:xfrm>
          <a:off x="10601325" y="158750"/>
          <a:ext cx="2286000" cy="5461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「白黒印刷」</a:t>
          </a:r>
          <a:r>
            <a:rPr kumimoji="1" lang="ja-JP" altLang="en-US" sz="1100" kern="1200"/>
            <a:t>されます。</a:t>
          </a:r>
          <a:endParaRPr kumimoji="1" lang="en-US" altLang="ja-JP" sz="1100" kern="1200"/>
        </a:p>
      </xdr:txBody>
    </xdr:sp>
    <xdr:clientData/>
  </xdr:twoCellAnchor>
  <xdr:twoCellAnchor>
    <xdr:from>
      <xdr:col>12</xdr:col>
      <xdr:colOff>152400</xdr:colOff>
      <xdr:row>4</xdr:row>
      <xdr:rowOff>225425</xdr:rowOff>
    </xdr:from>
    <xdr:to>
      <xdr:col>16</xdr:col>
      <xdr:colOff>9525</xdr:colOff>
      <xdr:row>8</xdr:row>
      <xdr:rowOff>8750</xdr:rowOff>
    </xdr:to>
    <xdr:sp macro="" textlink="">
      <xdr:nvSpPr>
        <xdr:cNvPr id="4" name="テキスト ボックス 3">
          <a:extLst>
            <a:ext uri="{FF2B5EF4-FFF2-40B4-BE49-F238E27FC236}">
              <a16:creationId xmlns:a16="http://schemas.microsoft.com/office/drawing/2014/main" id="{084FC968-2DAD-459A-9D8F-22450211AEAB}"/>
            </a:ext>
          </a:extLst>
        </xdr:cNvPr>
        <xdr:cNvSpPr txBox="1"/>
      </xdr:nvSpPr>
      <xdr:spPr>
        <a:xfrm>
          <a:off x="10601325" y="1073150"/>
          <a:ext cx="2295525" cy="6120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事業所が複数ある場合</a:t>
          </a:r>
          <a:endParaRPr kumimoji="1" lang="en-US" altLang="ja-JP" sz="1100" b="1" kern="1200"/>
        </a:p>
        <a:p>
          <a:r>
            <a:rPr kumimoji="1" lang="ja-JP" altLang="en-US" sz="1100" b="1" kern="1200"/>
            <a:t>３つ目の事業所を入力</a:t>
          </a:r>
          <a:endParaRPr kumimoji="1" lang="en-US" altLang="ja-JP" sz="1100" kern="12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152400</xdr:colOff>
      <xdr:row>13</xdr:row>
      <xdr:rowOff>146048</xdr:rowOff>
    </xdr:from>
    <xdr:to>
      <xdr:col>17</xdr:col>
      <xdr:colOff>247650</xdr:colOff>
      <xdr:row>18</xdr:row>
      <xdr:rowOff>168773</xdr:rowOff>
    </xdr:to>
    <xdr:sp macro="" textlink="">
      <xdr:nvSpPr>
        <xdr:cNvPr id="2" name="テキスト ボックス 1">
          <a:extLst>
            <a:ext uri="{FF2B5EF4-FFF2-40B4-BE49-F238E27FC236}">
              <a16:creationId xmlns:a16="http://schemas.microsoft.com/office/drawing/2014/main" id="{647433B5-1A86-4926-A1DD-9707BF7425FD}"/>
            </a:ext>
          </a:extLst>
        </xdr:cNvPr>
        <xdr:cNvSpPr txBox="1"/>
      </xdr:nvSpPr>
      <xdr:spPr>
        <a:xfrm>
          <a:off x="10601325" y="2584448"/>
          <a:ext cx="3143250" cy="10800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変更前：上段（申請書から転記されます）</a:t>
          </a:r>
          <a:endParaRPr kumimoji="1" lang="en-US" altLang="ja-JP" sz="1100" kern="1200"/>
        </a:p>
        <a:p>
          <a:r>
            <a:rPr kumimoji="1" lang="ja-JP" altLang="en-US" sz="1100" b="1" kern="1200"/>
            <a:t>変更後：下段（変更があった箇所のみ）</a:t>
          </a:r>
          <a:endParaRPr kumimoji="1" lang="en-US" altLang="ja-JP" sz="1100" b="1" kern="1200"/>
        </a:p>
        <a:p>
          <a:r>
            <a:rPr kumimoji="1" lang="ja-JP" altLang="en-US" sz="1100" b="1" kern="1200"/>
            <a:t>に入力</a:t>
          </a:r>
          <a:r>
            <a:rPr kumimoji="1" lang="ja-JP" altLang="en-US" sz="1100" kern="1200"/>
            <a:t>してください。</a:t>
          </a:r>
          <a:endParaRPr kumimoji="1" lang="en-US" altLang="ja-JP" sz="1100" kern="1200"/>
        </a:p>
        <a:p>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変更が</a:t>
          </a:r>
          <a:r>
            <a:rPr kumimoji="1" lang="ja-JP" altLang="en-US" sz="1100">
              <a:solidFill>
                <a:schemeClr val="dk1"/>
              </a:solidFill>
              <a:effectLst/>
              <a:latin typeface="+mn-lt"/>
              <a:ea typeface="+mn-ea"/>
              <a:cs typeface="+mn-cs"/>
            </a:rPr>
            <a:t>ある事業所以外</a:t>
          </a:r>
          <a:r>
            <a:rPr kumimoji="1" lang="ja-JP" altLang="ja-JP" sz="1100">
              <a:solidFill>
                <a:schemeClr val="dk1"/>
              </a:solidFill>
              <a:effectLst/>
              <a:latin typeface="+mn-lt"/>
              <a:ea typeface="+mn-ea"/>
              <a:cs typeface="+mn-cs"/>
            </a:rPr>
            <a:t>、提出不要</a:t>
          </a:r>
          <a:endParaRPr kumimoji="1" lang="en-US" altLang="ja-JP" sz="1100" kern="1200"/>
        </a:p>
      </xdr:txBody>
    </xdr:sp>
    <xdr:clientData/>
  </xdr:twoCellAnchor>
  <xdr:twoCellAnchor>
    <xdr:from>
      <xdr:col>12</xdr:col>
      <xdr:colOff>152400</xdr:colOff>
      <xdr:row>1</xdr:row>
      <xdr:rowOff>0</xdr:rowOff>
    </xdr:from>
    <xdr:to>
      <xdr:col>16</xdr:col>
      <xdr:colOff>9525</xdr:colOff>
      <xdr:row>3</xdr:row>
      <xdr:rowOff>111125</xdr:rowOff>
    </xdr:to>
    <xdr:sp macro="" textlink="">
      <xdr:nvSpPr>
        <xdr:cNvPr id="3" name="テキスト ボックス 2">
          <a:extLst>
            <a:ext uri="{FF2B5EF4-FFF2-40B4-BE49-F238E27FC236}">
              <a16:creationId xmlns:a16="http://schemas.microsoft.com/office/drawing/2014/main" id="{3A9992EB-B0DB-4313-976C-5F8297802C82}"/>
            </a:ext>
          </a:extLst>
        </xdr:cNvPr>
        <xdr:cNvSpPr txBox="1"/>
      </xdr:nvSpPr>
      <xdr:spPr>
        <a:xfrm>
          <a:off x="10601325" y="161925"/>
          <a:ext cx="2295525" cy="53975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「白黒印刷」</a:t>
          </a:r>
          <a:r>
            <a:rPr kumimoji="1" lang="ja-JP" altLang="en-US" sz="1100" kern="1200"/>
            <a:t>されます。</a:t>
          </a:r>
          <a:endParaRPr kumimoji="1" lang="en-US" altLang="ja-JP" sz="1100" kern="1200"/>
        </a:p>
      </xdr:txBody>
    </xdr:sp>
    <xdr:clientData/>
  </xdr:twoCellAnchor>
  <xdr:twoCellAnchor>
    <xdr:from>
      <xdr:col>12</xdr:col>
      <xdr:colOff>152400</xdr:colOff>
      <xdr:row>4</xdr:row>
      <xdr:rowOff>215900</xdr:rowOff>
    </xdr:from>
    <xdr:to>
      <xdr:col>16</xdr:col>
      <xdr:colOff>9525</xdr:colOff>
      <xdr:row>8</xdr:row>
      <xdr:rowOff>2400</xdr:rowOff>
    </xdr:to>
    <xdr:sp macro="" textlink="">
      <xdr:nvSpPr>
        <xdr:cNvPr id="4" name="テキスト ボックス 3">
          <a:extLst>
            <a:ext uri="{FF2B5EF4-FFF2-40B4-BE49-F238E27FC236}">
              <a16:creationId xmlns:a16="http://schemas.microsoft.com/office/drawing/2014/main" id="{51C64EB9-84C8-42B4-9C07-D3A30F1E6E4D}"/>
            </a:ext>
          </a:extLst>
        </xdr:cNvPr>
        <xdr:cNvSpPr txBox="1"/>
      </xdr:nvSpPr>
      <xdr:spPr>
        <a:xfrm>
          <a:off x="10601325" y="1063625"/>
          <a:ext cx="2295525" cy="6151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事業所が複数ある場合</a:t>
          </a:r>
          <a:endParaRPr kumimoji="1" lang="en-US" altLang="ja-JP" sz="1100" b="1" kern="1200"/>
        </a:p>
        <a:p>
          <a:r>
            <a:rPr kumimoji="1" lang="ja-JP" altLang="en-US" sz="1100" b="1" kern="1200"/>
            <a:t>４つ目の事業所を入力</a:t>
          </a:r>
          <a:endParaRPr kumimoji="1" lang="en-US" altLang="ja-JP" sz="1100" kern="12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247647</xdr:colOff>
      <xdr:row>9</xdr:row>
      <xdr:rowOff>38100</xdr:rowOff>
    </xdr:from>
    <xdr:to>
      <xdr:col>10</xdr:col>
      <xdr:colOff>258522</xdr:colOff>
      <xdr:row>13</xdr:row>
      <xdr:rowOff>133350</xdr:rowOff>
    </xdr:to>
    <xdr:sp macro="" textlink="">
      <xdr:nvSpPr>
        <xdr:cNvPr id="2" name="テキスト ボックス 1">
          <a:extLst>
            <a:ext uri="{FF2B5EF4-FFF2-40B4-BE49-F238E27FC236}">
              <a16:creationId xmlns:a16="http://schemas.microsoft.com/office/drawing/2014/main" id="{D92CAB9C-3672-4248-9308-4F3D23A3AC04}"/>
            </a:ext>
          </a:extLst>
        </xdr:cNvPr>
        <xdr:cNvSpPr txBox="1"/>
      </xdr:nvSpPr>
      <xdr:spPr>
        <a:xfrm>
          <a:off x="6724647" y="2028825"/>
          <a:ext cx="2916000" cy="11239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変更前：上段（申請書から</a:t>
          </a:r>
          <a:r>
            <a:rPr kumimoji="1" lang="ja-JP" altLang="en-US" sz="1100">
              <a:solidFill>
                <a:schemeClr val="dk1"/>
              </a:solidFill>
              <a:effectLst/>
              <a:latin typeface="+mn-lt"/>
              <a:ea typeface="+mn-ea"/>
              <a:cs typeface="+mn-cs"/>
            </a:rPr>
            <a:t>転記</a:t>
          </a:r>
          <a:r>
            <a:rPr kumimoji="1" lang="ja-JP" altLang="ja-JP" sz="1100">
              <a:solidFill>
                <a:schemeClr val="dk1"/>
              </a:solidFill>
              <a:effectLst/>
              <a:latin typeface="+mn-lt"/>
              <a:ea typeface="+mn-ea"/>
              <a:cs typeface="+mn-cs"/>
            </a:rPr>
            <a:t>されます）</a:t>
          </a:r>
          <a:endParaRPr lang="ja-JP" altLang="ja-JP">
            <a:effectLst/>
          </a:endParaRPr>
        </a:p>
        <a:p>
          <a:r>
            <a:rPr kumimoji="1" lang="ja-JP" altLang="ja-JP" sz="1100" b="1">
              <a:solidFill>
                <a:schemeClr val="dk1"/>
              </a:solidFill>
              <a:effectLst/>
              <a:latin typeface="+mn-lt"/>
              <a:ea typeface="+mn-ea"/>
              <a:cs typeface="+mn-cs"/>
            </a:rPr>
            <a:t>変更後：下段（変更があった箇所のみ）</a:t>
          </a:r>
          <a:endParaRPr lang="ja-JP" altLang="ja-JP">
            <a:effectLst/>
          </a:endParaRPr>
        </a:p>
        <a:p>
          <a:r>
            <a:rPr kumimoji="1" lang="ja-JP" altLang="ja-JP" sz="1100" b="1">
              <a:solidFill>
                <a:schemeClr val="dk1"/>
              </a:solidFill>
              <a:effectLst/>
              <a:latin typeface="+mn-lt"/>
              <a:ea typeface="+mn-ea"/>
              <a:cs typeface="+mn-cs"/>
            </a:rPr>
            <a:t>に入力</a:t>
          </a:r>
          <a:r>
            <a:rPr kumimoji="1" lang="ja-JP" altLang="ja-JP" sz="1100">
              <a:solidFill>
                <a:schemeClr val="dk1"/>
              </a:solidFill>
              <a:effectLst/>
              <a:latin typeface="+mn-lt"/>
              <a:ea typeface="+mn-ea"/>
              <a:cs typeface="+mn-cs"/>
            </a:rPr>
            <a:t>してください。</a:t>
          </a:r>
          <a:endParaRPr lang="ja-JP" altLang="ja-JP">
            <a:effectLst/>
          </a:endParaRPr>
        </a:p>
        <a:p>
          <a:endParaRPr kumimoji="1" lang="en-US" altLang="ja-JP" sz="1100" kern="1200"/>
        </a:p>
      </xdr:txBody>
    </xdr:sp>
    <xdr:clientData/>
  </xdr:twoCellAnchor>
  <xdr:twoCellAnchor>
    <xdr:from>
      <xdr:col>5</xdr:col>
      <xdr:colOff>247650</xdr:colOff>
      <xdr:row>6</xdr:row>
      <xdr:rowOff>15875</xdr:rowOff>
    </xdr:from>
    <xdr:to>
      <xdr:col>9</xdr:col>
      <xdr:colOff>238125</xdr:colOff>
      <xdr:row>8</xdr:row>
      <xdr:rowOff>63500</xdr:rowOff>
    </xdr:to>
    <xdr:sp macro="" textlink="">
      <xdr:nvSpPr>
        <xdr:cNvPr id="3" name="テキスト ボックス 2">
          <a:extLst>
            <a:ext uri="{FF2B5EF4-FFF2-40B4-BE49-F238E27FC236}">
              <a16:creationId xmlns:a16="http://schemas.microsoft.com/office/drawing/2014/main" id="{173E2DFE-D1B5-4544-AB95-298206CEAF7E}"/>
            </a:ext>
          </a:extLst>
        </xdr:cNvPr>
        <xdr:cNvSpPr txBox="1"/>
      </xdr:nvSpPr>
      <xdr:spPr>
        <a:xfrm>
          <a:off x="6724650" y="1235075"/>
          <a:ext cx="2286000" cy="5619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「白黒印刷」</a:t>
          </a:r>
          <a:r>
            <a:rPr kumimoji="1" lang="ja-JP" altLang="en-US" sz="1100" kern="1200"/>
            <a:t>されます。</a:t>
          </a:r>
          <a:endParaRPr kumimoji="1" lang="en-US" altLang="ja-JP" sz="1100" kern="1200"/>
        </a:p>
      </xdr:txBody>
    </xdr:sp>
    <xdr:clientData/>
  </xdr:twoCellAnchor>
  <xdr:twoCellAnchor>
    <xdr:from>
      <xdr:col>5</xdr:col>
      <xdr:colOff>247646</xdr:colOff>
      <xdr:row>15</xdr:row>
      <xdr:rowOff>0</xdr:rowOff>
    </xdr:from>
    <xdr:to>
      <xdr:col>10</xdr:col>
      <xdr:colOff>258521</xdr:colOff>
      <xdr:row>18</xdr:row>
      <xdr:rowOff>133350</xdr:rowOff>
    </xdr:to>
    <xdr:sp macro="" textlink="">
      <xdr:nvSpPr>
        <xdr:cNvPr id="4" name="テキスト ボックス 3">
          <a:extLst>
            <a:ext uri="{FF2B5EF4-FFF2-40B4-BE49-F238E27FC236}">
              <a16:creationId xmlns:a16="http://schemas.microsoft.com/office/drawing/2014/main" id="{956030BF-B26D-40FB-9685-D53483D038F2}"/>
            </a:ext>
          </a:extLst>
        </xdr:cNvPr>
        <xdr:cNvSpPr txBox="1"/>
      </xdr:nvSpPr>
      <xdr:spPr>
        <a:xfrm>
          <a:off x="6724646" y="3533775"/>
          <a:ext cx="2916000" cy="9048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事業所名・サービス種別は</a:t>
          </a:r>
          <a:endParaRPr kumimoji="1" lang="en-US" altLang="ja-JP" sz="1100" kern="1200"/>
        </a:p>
        <a:p>
          <a:r>
            <a:rPr kumimoji="1" lang="ja-JP" altLang="en-US" sz="1100" kern="1200"/>
            <a:t>他のシートから転記されます。</a:t>
          </a:r>
          <a:endParaRPr kumimoji="1" lang="en-US" altLang="ja-JP" sz="1100" kern="1200"/>
        </a:p>
        <a:p>
          <a:r>
            <a:rPr kumimoji="1" lang="ja-JP" altLang="en-US" sz="1100" kern="1200"/>
            <a:t>別紙（１）①～④変更にご記入ください。</a:t>
          </a:r>
          <a:endParaRPr kumimoji="1" lang="en-US" altLang="ja-JP" sz="1100" kern="12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228600</xdr:colOff>
      <xdr:row>5</xdr:row>
      <xdr:rowOff>0</xdr:rowOff>
    </xdr:from>
    <xdr:to>
      <xdr:col>7</xdr:col>
      <xdr:colOff>82550</xdr:colOff>
      <xdr:row>9</xdr:row>
      <xdr:rowOff>44450</xdr:rowOff>
    </xdr:to>
    <xdr:sp macro="" textlink="">
      <xdr:nvSpPr>
        <xdr:cNvPr id="2" name="テキスト ボックス 1">
          <a:extLst>
            <a:ext uri="{FF2B5EF4-FFF2-40B4-BE49-F238E27FC236}">
              <a16:creationId xmlns:a16="http://schemas.microsoft.com/office/drawing/2014/main" id="{527B6922-4788-4F01-A161-E8A52137DAB7}"/>
            </a:ext>
          </a:extLst>
        </xdr:cNvPr>
        <xdr:cNvSpPr txBox="1"/>
      </xdr:nvSpPr>
      <xdr:spPr>
        <a:xfrm>
          <a:off x="6305550" y="1057275"/>
          <a:ext cx="2292350" cy="13017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１．収入の部</a:t>
          </a:r>
          <a:endParaRPr kumimoji="1" lang="en-US" altLang="ja-JP" sz="1100" kern="1200"/>
        </a:p>
        <a:p>
          <a:r>
            <a:rPr kumimoji="1" lang="ja-JP" altLang="en-US" sz="1100" kern="1200"/>
            <a:t>他シートから転記されます。</a:t>
          </a:r>
          <a:endParaRPr kumimoji="1" lang="en-US" altLang="ja-JP" sz="1100" kern="1200"/>
        </a:p>
        <a:p>
          <a:r>
            <a:rPr kumimoji="1" lang="ja-JP" altLang="en-US" sz="1100" kern="1200"/>
            <a:t>「寄付金その他の収入額」がある場合に入力してください。</a:t>
          </a:r>
          <a:endParaRPr kumimoji="1" lang="en-US" altLang="ja-JP" sz="1100" kern="1200"/>
        </a:p>
      </xdr:txBody>
    </xdr:sp>
    <xdr:clientData/>
  </xdr:twoCellAnchor>
  <xdr:twoCellAnchor>
    <xdr:from>
      <xdr:col>3</xdr:col>
      <xdr:colOff>228600</xdr:colOff>
      <xdr:row>18</xdr:row>
      <xdr:rowOff>44450</xdr:rowOff>
    </xdr:from>
    <xdr:to>
      <xdr:col>8</xdr:col>
      <xdr:colOff>260351</xdr:colOff>
      <xdr:row>20</xdr:row>
      <xdr:rowOff>568325</xdr:rowOff>
    </xdr:to>
    <xdr:sp macro="" textlink="">
      <xdr:nvSpPr>
        <xdr:cNvPr id="3" name="テキスト ボックス 2">
          <a:extLst>
            <a:ext uri="{FF2B5EF4-FFF2-40B4-BE49-F238E27FC236}">
              <a16:creationId xmlns:a16="http://schemas.microsoft.com/office/drawing/2014/main" id="{663FC1C9-6389-4C64-9C6F-DB29523602F8}"/>
            </a:ext>
          </a:extLst>
        </xdr:cNvPr>
        <xdr:cNvSpPr txBox="1"/>
      </xdr:nvSpPr>
      <xdr:spPr>
        <a:xfrm>
          <a:off x="6305550" y="4483100"/>
          <a:ext cx="3079751" cy="16668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２．支出の部</a:t>
          </a:r>
          <a:endParaRPr kumimoji="1" lang="en-US" altLang="ja-JP" sz="1100" kern="1200"/>
        </a:p>
        <a:p>
          <a:r>
            <a:rPr kumimoji="1" lang="ja-JP" altLang="en-US" sz="1100" kern="1200"/>
            <a:t>全事業所の必要経費を合計した金額を、区分ごとに入力してください。</a:t>
          </a:r>
          <a:endParaRPr kumimoji="1" lang="en-US" altLang="ja-JP" sz="1100" kern="1200"/>
        </a:p>
        <a:p>
          <a:endParaRPr kumimoji="1" lang="en-US" altLang="ja-JP" sz="1100" kern="1200"/>
        </a:p>
        <a:p>
          <a:r>
            <a:rPr kumimoji="1" lang="ja-JP" altLang="ja-JP" sz="1100">
              <a:solidFill>
                <a:schemeClr val="dk1"/>
              </a:solidFill>
              <a:effectLst/>
              <a:latin typeface="+mn-lt"/>
              <a:ea typeface="+mn-ea"/>
              <a:cs typeface="+mn-cs"/>
            </a:rPr>
            <a:t>変更前：上段</a:t>
          </a:r>
          <a:r>
            <a:rPr kumimoji="1" lang="ja-JP" altLang="en-US" sz="1100">
              <a:solidFill>
                <a:schemeClr val="dk1"/>
              </a:solidFill>
              <a:effectLst/>
              <a:latin typeface="+mn-lt"/>
              <a:ea typeface="+mn-ea"/>
              <a:cs typeface="+mn-cs"/>
            </a:rPr>
            <a:t>（申請書から転記されます）</a:t>
          </a:r>
          <a:endParaRPr lang="ja-JP" altLang="ja-JP">
            <a:effectLst/>
          </a:endParaRPr>
        </a:p>
        <a:p>
          <a:r>
            <a:rPr kumimoji="1" lang="ja-JP" altLang="ja-JP" sz="1100" b="1">
              <a:solidFill>
                <a:schemeClr val="dk1"/>
              </a:solidFill>
              <a:effectLst/>
              <a:latin typeface="+mn-lt"/>
              <a:ea typeface="+mn-ea"/>
              <a:cs typeface="+mn-cs"/>
            </a:rPr>
            <a:t>変更後：下段（変更があった箇所のみ）</a:t>
          </a:r>
          <a:endParaRPr lang="ja-JP" altLang="ja-JP" b="1">
            <a:effectLst/>
          </a:endParaRPr>
        </a:p>
        <a:p>
          <a:r>
            <a:rPr kumimoji="1" lang="ja-JP" altLang="ja-JP" sz="1100" b="1">
              <a:solidFill>
                <a:schemeClr val="dk1"/>
              </a:solidFill>
              <a:effectLst/>
              <a:latin typeface="+mn-lt"/>
              <a:ea typeface="+mn-ea"/>
              <a:cs typeface="+mn-cs"/>
            </a:rPr>
            <a:t>に入力</a:t>
          </a:r>
          <a:r>
            <a:rPr kumimoji="1" lang="ja-JP" altLang="ja-JP" sz="1100">
              <a:solidFill>
                <a:schemeClr val="dk1"/>
              </a:solidFill>
              <a:effectLst/>
              <a:latin typeface="+mn-lt"/>
              <a:ea typeface="+mn-ea"/>
              <a:cs typeface="+mn-cs"/>
            </a:rPr>
            <a:t>してください。</a:t>
          </a:r>
          <a:endParaRPr lang="ja-JP" altLang="ja-JP">
            <a:effectLst/>
          </a:endParaRPr>
        </a:p>
        <a:p>
          <a:endParaRPr kumimoji="1" lang="en-US" altLang="ja-JP" sz="1100" kern="1200"/>
        </a:p>
      </xdr:txBody>
    </xdr:sp>
    <xdr:clientData/>
  </xdr:twoCellAnchor>
  <xdr:twoCellAnchor>
    <xdr:from>
      <xdr:col>3</xdr:col>
      <xdr:colOff>228600</xdr:colOff>
      <xdr:row>1</xdr:row>
      <xdr:rowOff>0</xdr:rowOff>
    </xdr:from>
    <xdr:to>
      <xdr:col>7</xdr:col>
      <xdr:colOff>88900</xdr:colOff>
      <xdr:row>3</xdr:row>
      <xdr:rowOff>142875</xdr:rowOff>
    </xdr:to>
    <xdr:sp macro="" textlink="">
      <xdr:nvSpPr>
        <xdr:cNvPr id="4" name="テキスト ボックス 3">
          <a:extLst>
            <a:ext uri="{FF2B5EF4-FFF2-40B4-BE49-F238E27FC236}">
              <a16:creationId xmlns:a16="http://schemas.microsoft.com/office/drawing/2014/main" id="{FF734DD7-8625-4D47-9702-D3773863BDBD}"/>
            </a:ext>
          </a:extLst>
        </xdr:cNvPr>
        <xdr:cNvSpPr txBox="1"/>
      </xdr:nvSpPr>
      <xdr:spPr>
        <a:xfrm>
          <a:off x="6305550" y="161925"/>
          <a:ext cx="2298700" cy="54292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「白黒印刷」</a:t>
          </a:r>
          <a:r>
            <a:rPr kumimoji="1" lang="ja-JP" altLang="en-US" sz="1100" kern="1200"/>
            <a:t>されます。</a:t>
          </a:r>
          <a:endParaRPr kumimoji="1" lang="en-US" altLang="ja-JP" sz="1100" kern="12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6350</xdr:colOff>
      <xdr:row>8</xdr:row>
      <xdr:rowOff>116354</xdr:rowOff>
    </xdr:from>
    <xdr:to>
      <xdr:col>14</xdr:col>
      <xdr:colOff>497354</xdr:colOff>
      <xdr:row>11</xdr:row>
      <xdr:rowOff>67048</xdr:rowOff>
    </xdr:to>
    <xdr:sp macro="" textlink="">
      <xdr:nvSpPr>
        <xdr:cNvPr id="2" name="テキスト ボックス 1">
          <a:extLst>
            <a:ext uri="{FF2B5EF4-FFF2-40B4-BE49-F238E27FC236}">
              <a16:creationId xmlns:a16="http://schemas.microsoft.com/office/drawing/2014/main" id="{F1EAEEC7-3CFB-4375-9E35-2082EDD9C7F5}"/>
            </a:ext>
          </a:extLst>
        </xdr:cNvPr>
        <xdr:cNvSpPr txBox="1"/>
      </xdr:nvSpPr>
      <xdr:spPr>
        <a:xfrm>
          <a:off x="6797675" y="2173754"/>
          <a:ext cx="2319804" cy="72221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入力用シートから転記されます。</a:t>
          </a:r>
          <a:endParaRPr kumimoji="1" lang="en-US" altLang="ja-JP" sz="1100" kern="1200"/>
        </a:p>
        <a:p>
          <a:r>
            <a:rPr kumimoji="1" lang="ja-JP" altLang="en-US" sz="1100" kern="1200"/>
            <a:t>代表者印を押印してください。</a:t>
          </a:r>
          <a:endParaRPr kumimoji="1" lang="en-US" altLang="ja-JP" sz="1100" kern="1200"/>
        </a:p>
      </xdr:txBody>
    </xdr:sp>
    <xdr:clientData/>
  </xdr:twoCellAnchor>
  <xdr:twoCellAnchor>
    <xdr:from>
      <xdr:col>10</xdr:col>
      <xdr:colOff>180975</xdr:colOff>
      <xdr:row>8</xdr:row>
      <xdr:rowOff>38100</xdr:rowOff>
    </xdr:from>
    <xdr:to>
      <xdr:col>10</xdr:col>
      <xdr:colOff>523875</xdr:colOff>
      <xdr:row>11</xdr:row>
      <xdr:rowOff>97678</xdr:rowOff>
    </xdr:to>
    <xdr:sp macro="" textlink="">
      <xdr:nvSpPr>
        <xdr:cNvPr id="3" name="右中かっこ 2">
          <a:extLst>
            <a:ext uri="{FF2B5EF4-FFF2-40B4-BE49-F238E27FC236}">
              <a16:creationId xmlns:a16="http://schemas.microsoft.com/office/drawing/2014/main" id="{07BFA680-FFCB-4EA9-8A83-60509A91C471}"/>
            </a:ext>
          </a:extLst>
        </xdr:cNvPr>
        <xdr:cNvSpPr/>
      </xdr:nvSpPr>
      <xdr:spPr>
        <a:xfrm>
          <a:off x="6362700" y="2095500"/>
          <a:ext cx="342900" cy="831103"/>
        </a:xfrm>
        <a:prstGeom prst="rightBrace">
          <a:avLst/>
        </a:prstGeom>
      </xdr:spPr>
      <xdr:style>
        <a:lnRef idx="2">
          <a:schemeClr val="accent1"/>
        </a:lnRef>
        <a:fillRef idx="0">
          <a:schemeClr val="accent1"/>
        </a:fillRef>
        <a:effectRef idx="1">
          <a:schemeClr val="accent1"/>
        </a:effectRef>
        <a:fontRef idx="minor">
          <a:schemeClr val="tx1"/>
        </a:fontRef>
      </xdr:style>
      <xdr:txBody>
        <a:bodyPr rtlCol="0" anchor="ctr"/>
        <a:lstStyle/>
        <a:p>
          <a:pPr algn="l"/>
          <a:endParaRPr kumimoji="1" lang="ja-JP" altLang="en-US" sz="1100" kern="1200"/>
        </a:p>
      </xdr:txBody>
    </xdr:sp>
    <xdr:clientData/>
  </xdr:twoCellAnchor>
  <xdr:twoCellAnchor>
    <xdr:from>
      <xdr:col>10</xdr:col>
      <xdr:colOff>282575</xdr:colOff>
      <xdr:row>18</xdr:row>
      <xdr:rowOff>311150</xdr:rowOff>
    </xdr:from>
    <xdr:to>
      <xdr:col>14</xdr:col>
      <xdr:colOff>163979</xdr:colOff>
      <xdr:row>21</xdr:row>
      <xdr:rowOff>0</xdr:rowOff>
    </xdr:to>
    <xdr:sp macro="" textlink="">
      <xdr:nvSpPr>
        <xdr:cNvPr id="4" name="テキスト ボックス 3">
          <a:extLst>
            <a:ext uri="{FF2B5EF4-FFF2-40B4-BE49-F238E27FC236}">
              <a16:creationId xmlns:a16="http://schemas.microsoft.com/office/drawing/2014/main" id="{3FBC885C-7C87-41F3-853A-F90789494D84}"/>
            </a:ext>
          </a:extLst>
        </xdr:cNvPr>
        <xdr:cNvSpPr txBox="1"/>
      </xdr:nvSpPr>
      <xdr:spPr>
        <a:xfrm>
          <a:off x="6464300" y="4978400"/>
          <a:ext cx="2319804" cy="6318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中止（廃止）する内容を記載してください。</a:t>
          </a:r>
          <a:endParaRPr kumimoji="1" lang="en-US" altLang="ja-JP" sz="1100" kern="1200"/>
        </a:p>
      </xdr:txBody>
    </xdr:sp>
    <xdr:clientData/>
  </xdr:twoCellAnchor>
  <xdr:twoCellAnchor>
    <xdr:from>
      <xdr:col>10</xdr:col>
      <xdr:colOff>282575</xdr:colOff>
      <xdr:row>25</xdr:row>
      <xdr:rowOff>0</xdr:rowOff>
    </xdr:from>
    <xdr:to>
      <xdr:col>14</xdr:col>
      <xdr:colOff>160804</xdr:colOff>
      <xdr:row>27</xdr:row>
      <xdr:rowOff>0</xdr:rowOff>
    </xdr:to>
    <xdr:sp macro="" textlink="">
      <xdr:nvSpPr>
        <xdr:cNvPr id="6" name="テキスト ボックス 5">
          <a:extLst>
            <a:ext uri="{FF2B5EF4-FFF2-40B4-BE49-F238E27FC236}">
              <a16:creationId xmlns:a16="http://schemas.microsoft.com/office/drawing/2014/main" id="{E6AAC43C-68D9-885A-EDDC-037C239573A0}"/>
            </a:ext>
          </a:extLst>
        </xdr:cNvPr>
        <xdr:cNvSpPr txBox="1"/>
      </xdr:nvSpPr>
      <xdr:spPr>
        <a:xfrm>
          <a:off x="6464300" y="6867525"/>
          <a:ext cx="2316629" cy="6286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中止（廃止）する理由を記載してください。</a:t>
          </a:r>
          <a:endParaRPr kumimoji="1" lang="en-US" altLang="ja-JP" sz="1100" kern="1200"/>
        </a:p>
      </xdr:txBody>
    </xdr:sp>
    <xdr:clientData/>
  </xdr:twoCellAnchor>
  <xdr:twoCellAnchor>
    <xdr:from>
      <xdr:col>10</xdr:col>
      <xdr:colOff>282575</xdr:colOff>
      <xdr:row>12</xdr:row>
      <xdr:rowOff>19050</xdr:rowOff>
    </xdr:from>
    <xdr:to>
      <xdr:col>14</xdr:col>
      <xdr:colOff>163979</xdr:colOff>
      <xdr:row>14</xdr:row>
      <xdr:rowOff>159871</xdr:rowOff>
    </xdr:to>
    <xdr:sp macro="" textlink="">
      <xdr:nvSpPr>
        <xdr:cNvPr id="5" name="テキスト ボックス 4">
          <a:extLst>
            <a:ext uri="{FF2B5EF4-FFF2-40B4-BE49-F238E27FC236}">
              <a16:creationId xmlns:a16="http://schemas.microsoft.com/office/drawing/2014/main" id="{156DA853-9F88-4C45-BA4A-53AEBAF81959}"/>
            </a:ext>
          </a:extLst>
        </xdr:cNvPr>
        <xdr:cNvSpPr txBox="1"/>
      </xdr:nvSpPr>
      <xdr:spPr>
        <a:xfrm>
          <a:off x="6464300" y="3228975"/>
          <a:ext cx="2319804" cy="598021"/>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指令日・文書番号を追記してください。</a:t>
          </a:r>
          <a:endParaRPr kumimoji="1" lang="en-US" altLang="ja-JP" sz="1100" kern="1200"/>
        </a:p>
        <a:p>
          <a:endParaRPr kumimoji="1" lang="en-US" altLang="ja-JP" sz="1100" kern="1200"/>
        </a:p>
      </xdr:txBody>
    </xdr:sp>
    <xdr:clientData/>
  </xdr:twoCellAnchor>
  <xdr:twoCellAnchor>
    <xdr:from>
      <xdr:col>10</xdr:col>
      <xdr:colOff>282575</xdr:colOff>
      <xdr:row>3</xdr:row>
      <xdr:rowOff>114300</xdr:rowOff>
    </xdr:from>
    <xdr:to>
      <xdr:col>14</xdr:col>
      <xdr:colOff>160804</xdr:colOff>
      <xdr:row>5</xdr:row>
      <xdr:rowOff>201146</xdr:rowOff>
    </xdr:to>
    <xdr:sp macro="" textlink="">
      <xdr:nvSpPr>
        <xdr:cNvPr id="7" name="テキスト ボックス 6">
          <a:extLst>
            <a:ext uri="{FF2B5EF4-FFF2-40B4-BE49-F238E27FC236}">
              <a16:creationId xmlns:a16="http://schemas.microsoft.com/office/drawing/2014/main" id="{3211D884-5900-1C53-6128-8087FAD2374D}"/>
            </a:ext>
          </a:extLst>
        </xdr:cNvPr>
        <xdr:cNvSpPr txBox="1"/>
      </xdr:nvSpPr>
      <xdr:spPr>
        <a:xfrm>
          <a:off x="6464300" y="885825"/>
          <a:ext cx="2316629" cy="60119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書類提出日を入力してください。</a:t>
          </a:r>
          <a:endParaRPr kumimoji="1" lang="en-US" altLang="ja-JP" sz="1100" kern="1200"/>
        </a:p>
        <a:p>
          <a:endParaRPr kumimoji="1" lang="en-US" altLang="ja-JP" sz="1100" kern="1200"/>
        </a:p>
      </xdr:txBody>
    </xdr:sp>
    <xdr:clientData/>
  </xdr:twoCellAnchor>
  <xdr:twoCellAnchor>
    <xdr:from>
      <xdr:col>10</xdr:col>
      <xdr:colOff>282575</xdr:colOff>
      <xdr:row>0</xdr:row>
      <xdr:rowOff>111125</xdr:rowOff>
    </xdr:from>
    <xdr:to>
      <xdr:col>14</xdr:col>
      <xdr:colOff>130175</xdr:colOff>
      <xdr:row>2</xdr:row>
      <xdr:rowOff>152400</xdr:rowOff>
    </xdr:to>
    <xdr:sp macro="" textlink="">
      <xdr:nvSpPr>
        <xdr:cNvPr id="8" name="テキスト ボックス 7">
          <a:extLst>
            <a:ext uri="{FF2B5EF4-FFF2-40B4-BE49-F238E27FC236}">
              <a16:creationId xmlns:a16="http://schemas.microsoft.com/office/drawing/2014/main" id="{C5E0066F-8287-4DFB-8713-137391E2701D}"/>
            </a:ext>
          </a:extLst>
        </xdr:cNvPr>
        <xdr:cNvSpPr txBox="1"/>
      </xdr:nvSpPr>
      <xdr:spPr>
        <a:xfrm>
          <a:off x="6464300" y="111125"/>
          <a:ext cx="2286000" cy="55562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「白黒印刷」</a:t>
          </a:r>
          <a:r>
            <a:rPr kumimoji="1" lang="ja-JP" altLang="en-US" sz="1100" kern="1200"/>
            <a:t>されます。</a:t>
          </a:r>
          <a:endParaRPr kumimoji="1" lang="en-US" altLang="ja-JP" sz="1100" kern="12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257175</xdr:colOff>
      <xdr:row>12</xdr:row>
      <xdr:rowOff>57150</xdr:rowOff>
    </xdr:from>
    <xdr:to>
      <xdr:col>14</xdr:col>
      <xdr:colOff>135404</xdr:colOff>
      <xdr:row>14</xdr:row>
      <xdr:rowOff>201146</xdr:rowOff>
    </xdr:to>
    <xdr:sp macro="" textlink="">
      <xdr:nvSpPr>
        <xdr:cNvPr id="4" name="テキスト ボックス 3">
          <a:extLst>
            <a:ext uri="{FF2B5EF4-FFF2-40B4-BE49-F238E27FC236}">
              <a16:creationId xmlns:a16="http://schemas.microsoft.com/office/drawing/2014/main" id="{ECAD8D39-DCBB-4A97-869B-94F15988FFD3}"/>
            </a:ext>
          </a:extLst>
        </xdr:cNvPr>
        <xdr:cNvSpPr txBox="1"/>
      </xdr:nvSpPr>
      <xdr:spPr>
        <a:xfrm>
          <a:off x="6438900" y="3267075"/>
          <a:ext cx="2316629" cy="60119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指令日・文書番号を追記してください。</a:t>
          </a:r>
          <a:endParaRPr kumimoji="1" lang="en-US" altLang="ja-JP" sz="1100" kern="1200"/>
        </a:p>
        <a:p>
          <a:endParaRPr kumimoji="1" lang="en-US" altLang="ja-JP" sz="1100" kern="1200"/>
        </a:p>
      </xdr:txBody>
    </xdr:sp>
    <xdr:clientData/>
  </xdr:twoCellAnchor>
  <xdr:twoCellAnchor>
    <xdr:from>
      <xdr:col>10</xdr:col>
      <xdr:colOff>257175</xdr:colOff>
      <xdr:row>17</xdr:row>
      <xdr:rowOff>0</xdr:rowOff>
    </xdr:from>
    <xdr:to>
      <xdr:col>14</xdr:col>
      <xdr:colOff>114300</xdr:colOff>
      <xdr:row>18</xdr:row>
      <xdr:rowOff>292100</xdr:rowOff>
    </xdr:to>
    <xdr:sp macro="" textlink="">
      <xdr:nvSpPr>
        <xdr:cNvPr id="5" name="テキスト ボックス 4">
          <a:extLst>
            <a:ext uri="{FF2B5EF4-FFF2-40B4-BE49-F238E27FC236}">
              <a16:creationId xmlns:a16="http://schemas.microsoft.com/office/drawing/2014/main" id="{C4E6FF74-B0B9-4D2A-9775-3974A8CA810C}"/>
            </a:ext>
          </a:extLst>
        </xdr:cNvPr>
        <xdr:cNvSpPr txBox="1"/>
      </xdr:nvSpPr>
      <xdr:spPr>
        <a:xfrm>
          <a:off x="6438900" y="4410075"/>
          <a:ext cx="2295525" cy="5492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事業精算額を入力してください。</a:t>
          </a:r>
          <a:endParaRPr kumimoji="1" lang="en-US" altLang="ja-JP" sz="1100" kern="1200"/>
        </a:p>
      </xdr:txBody>
    </xdr:sp>
    <xdr:clientData/>
  </xdr:twoCellAnchor>
  <xdr:twoCellAnchor>
    <xdr:from>
      <xdr:col>10</xdr:col>
      <xdr:colOff>257175</xdr:colOff>
      <xdr:row>3</xdr:row>
      <xdr:rowOff>158750</xdr:rowOff>
    </xdr:from>
    <xdr:to>
      <xdr:col>14</xdr:col>
      <xdr:colOff>135404</xdr:colOff>
      <xdr:row>5</xdr:row>
      <xdr:rowOff>245596</xdr:rowOff>
    </xdr:to>
    <xdr:sp macro="" textlink="">
      <xdr:nvSpPr>
        <xdr:cNvPr id="6" name="テキスト ボックス 5">
          <a:extLst>
            <a:ext uri="{FF2B5EF4-FFF2-40B4-BE49-F238E27FC236}">
              <a16:creationId xmlns:a16="http://schemas.microsoft.com/office/drawing/2014/main" id="{084EC421-E7CB-49CC-927D-7EEBC52099D1}"/>
            </a:ext>
          </a:extLst>
        </xdr:cNvPr>
        <xdr:cNvSpPr txBox="1"/>
      </xdr:nvSpPr>
      <xdr:spPr>
        <a:xfrm>
          <a:off x="6438900" y="930275"/>
          <a:ext cx="2316629" cy="60119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書類提出日を入力してください。</a:t>
          </a:r>
          <a:endParaRPr kumimoji="1" lang="en-US" altLang="ja-JP" sz="1100" kern="1200"/>
        </a:p>
        <a:p>
          <a:endParaRPr kumimoji="1" lang="en-US" altLang="ja-JP" sz="1100" kern="1200"/>
        </a:p>
      </xdr:txBody>
    </xdr:sp>
    <xdr:clientData/>
  </xdr:twoCellAnchor>
  <xdr:twoCellAnchor>
    <xdr:from>
      <xdr:col>11</xdr:col>
      <xdr:colOff>44450</xdr:colOff>
      <xdr:row>8</xdr:row>
      <xdr:rowOff>87779</xdr:rowOff>
    </xdr:from>
    <xdr:to>
      <xdr:col>14</xdr:col>
      <xdr:colOff>532279</xdr:colOff>
      <xdr:row>11</xdr:row>
      <xdr:rowOff>38473</xdr:rowOff>
    </xdr:to>
    <xdr:sp macro="" textlink="">
      <xdr:nvSpPr>
        <xdr:cNvPr id="7" name="テキスト ボックス 6">
          <a:extLst>
            <a:ext uri="{FF2B5EF4-FFF2-40B4-BE49-F238E27FC236}">
              <a16:creationId xmlns:a16="http://schemas.microsoft.com/office/drawing/2014/main" id="{0691E9E8-7339-46C7-8908-A513A856E471}"/>
            </a:ext>
          </a:extLst>
        </xdr:cNvPr>
        <xdr:cNvSpPr txBox="1"/>
      </xdr:nvSpPr>
      <xdr:spPr>
        <a:xfrm>
          <a:off x="6835775" y="2145179"/>
          <a:ext cx="2316629" cy="72221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入力用シートから転記されます。</a:t>
          </a:r>
          <a:endParaRPr kumimoji="1" lang="en-US" altLang="ja-JP" sz="1100" kern="1200"/>
        </a:p>
        <a:p>
          <a:r>
            <a:rPr kumimoji="1" lang="ja-JP" altLang="en-US" sz="1100" kern="1200"/>
            <a:t>代表者印を押印してください。</a:t>
          </a:r>
          <a:endParaRPr kumimoji="1" lang="en-US" altLang="ja-JP" sz="1100" kern="1200"/>
        </a:p>
      </xdr:txBody>
    </xdr:sp>
    <xdr:clientData/>
  </xdr:twoCellAnchor>
  <xdr:twoCellAnchor>
    <xdr:from>
      <xdr:col>10</xdr:col>
      <xdr:colOff>219075</xdr:colOff>
      <xdr:row>8</xdr:row>
      <xdr:rowOff>9525</xdr:rowOff>
    </xdr:from>
    <xdr:to>
      <xdr:col>10</xdr:col>
      <xdr:colOff>561975</xdr:colOff>
      <xdr:row>11</xdr:row>
      <xdr:rowOff>65928</xdr:rowOff>
    </xdr:to>
    <xdr:sp macro="" textlink="">
      <xdr:nvSpPr>
        <xdr:cNvPr id="8" name="右中かっこ 7">
          <a:extLst>
            <a:ext uri="{FF2B5EF4-FFF2-40B4-BE49-F238E27FC236}">
              <a16:creationId xmlns:a16="http://schemas.microsoft.com/office/drawing/2014/main" id="{00BAE21A-011C-4E7F-A139-59FAF113304B}"/>
            </a:ext>
          </a:extLst>
        </xdr:cNvPr>
        <xdr:cNvSpPr/>
      </xdr:nvSpPr>
      <xdr:spPr>
        <a:xfrm>
          <a:off x="6400800" y="2066925"/>
          <a:ext cx="342900" cy="827928"/>
        </a:xfrm>
        <a:prstGeom prst="rightBrace">
          <a:avLst/>
        </a:prstGeom>
      </xdr:spPr>
      <xdr:style>
        <a:lnRef idx="2">
          <a:schemeClr val="accent1"/>
        </a:lnRef>
        <a:fillRef idx="0">
          <a:schemeClr val="accent1"/>
        </a:fillRef>
        <a:effectRef idx="1">
          <a:schemeClr val="accent1"/>
        </a:effectRef>
        <a:fontRef idx="minor">
          <a:schemeClr val="tx1"/>
        </a:fontRef>
      </xdr:style>
      <xdr:txBody>
        <a:bodyPr rtlCol="0" anchor="ctr"/>
        <a:lstStyle/>
        <a:p>
          <a:pPr algn="l"/>
          <a:endParaRPr kumimoji="1" lang="ja-JP" altLang="en-US" sz="1100" kern="1200"/>
        </a:p>
      </xdr:txBody>
    </xdr:sp>
    <xdr:clientData/>
  </xdr:twoCellAnchor>
  <xdr:twoCellAnchor>
    <xdr:from>
      <xdr:col>10</xdr:col>
      <xdr:colOff>257175</xdr:colOff>
      <xdr:row>0</xdr:row>
      <xdr:rowOff>101600</xdr:rowOff>
    </xdr:from>
    <xdr:to>
      <xdr:col>14</xdr:col>
      <xdr:colOff>104775</xdr:colOff>
      <xdr:row>2</xdr:row>
      <xdr:rowOff>142875</xdr:rowOff>
    </xdr:to>
    <xdr:sp macro="" textlink="">
      <xdr:nvSpPr>
        <xdr:cNvPr id="2" name="テキスト ボックス 1">
          <a:extLst>
            <a:ext uri="{FF2B5EF4-FFF2-40B4-BE49-F238E27FC236}">
              <a16:creationId xmlns:a16="http://schemas.microsoft.com/office/drawing/2014/main" id="{83C46A91-FA22-4B13-9F16-014481EFC37F}"/>
            </a:ext>
          </a:extLst>
        </xdr:cNvPr>
        <xdr:cNvSpPr txBox="1"/>
      </xdr:nvSpPr>
      <xdr:spPr>
        <a:xfrm>
          <a:off x="6438900" y="101600"/>
          <a:ext cx="2286000" cy="55562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「白黒印刷」</a:t>
          </a:r>
          <a:r>
            <a:rPr kumimoji="1" lang="ja-JP" altLang="en-US" sz="1100" kern="1200"/>
            <a:t>されます。</a:t>
          </a:r>
          <a:endParaRPr kumimoji="1" lang="en-US" altLang="ja-JP" sz="1100" kern="12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12</xdr:col>
      <xdr:colOff>206375</xdr:colOff>
      <xdr:row>1</xdr:row>
      <xdr:rowOff>28575</xdr:rowOff>
    </xdr:from>
    <xdr:to>
      <xdr:col>16</xdr:col>
      <xdr:colOff>53975</xdr:colOff>
      <xdr:row>3</xdr:row>
      <xdr:rowOff>149225</xdr:rowOff>
    </xdr:to>
    <xdr:sp macro="" textlink="">
      <xdr:nvSpPr>
        <xdr:cNvPr id="2" name="テキスト ボックス 1">
          <a:extLst>
            <a:ext uri="{FF2B5EF4-FFF2-40B4-BE49-F238E27FC236}">
              <a16:creationId xmlns:a16="http://schemas.microsoft.com/office/drawing/2014/main" id="{9156698E-50B9-4BDF-AC42-1A1C06C845FB}"/>
            </a:ext>
          </a:extLst>
        </xdr:cNvPr>
        <xdr:cNvSpPr txBox="1"/>
      </xdr:nvSpPr>
      <xdr:spPr>
        <a:xfrm>
          <a:off x="10731500" y="190500"/>
          <a:ext cx="2286000" cy="5492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「白黒印刷」</a:t>
          </a:r>
          <a:r>
            <a:rPr kumimoji="1" lang="ja-JP" altLang="en-US" sz="1100" kern="1200"/>
            <a:t>されます。</a:t>
          </a:r>
          <a:endParaRPr kumimoji="1" lang="en-US" altLang="ja-JP" sz="1100" kern="1200"/>
        </a:p>
      </xdr:txBody>
    </xdr:sp>
    <xdr:clientData/>
  </xdr:twoCellAnchor>
  <xdr:twoCellAnchor>
    <xdr:from>
      <xdr:col>12</xdr:col>
      <xdr:colOff>206375</xdr:colOff>
      <xdr:row>9</xdr:row>
      <xdr:rowOff>76200</xdr:rowOff>
    </xdr:from>
    <xdr:to>
      <xdr:col>16</xdr:col>
      <xdr:colOff>425450</xdr:colOff>
      <xdr:row>14</xdr:row>
      <xdr:rowOff>209550</xdr:rowOff>
    </xdr:to>
    <xdr:sp macro="" textlink="">
      <xdr:nvSpPr>
        <xdr:cNvPr id="4" name="テキスト ボックス 3">
          <a:extLst>
            <a:ext uri="{FF2B5EF4-FFF2-40B4-BE49-F238E27FC236}">
              <a16:creationId xmlns:a16="http://schemas.microsoft.com/office/drawing/2014/main" id="{7488B496-31AA-479D-BF4C-649BA45B3EFD}"/>
            </a:ext>
          </a:extLst>
        </xdr:cNvPr>
        <xdr:cNvSpPr txBox="1"/>
      </xdr:nvSpPr>
      <xdr:spPr>
        <a:xfrm>
          <a:off x="10731500" y="1905000"/>
          <a:ext cx="2657475" cy="9048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事業所名・サービス種別、</a:t>
          </a:r>
          <a:endParaRPr kumimoji="1" lang="en-US" altLang="ja-JP" sz="1100" kern="1200"/>
        </a:p>
        <a:p>
          <a:r>
            <a:rPr kumimoji="1" lang="ja-JP" altLang="en-US" sz="1100" kern="1200"/>
            <a:t>テクノロジー種別等は</a:t>
          </a:r>
          <a:endParaRPr kumimoji="1" lang="en-US" altLang="ja-JP" sz="1100" kern="1200"/>
        </a:p>
        <a:p>
          <a:r>
            <a:rPr kumimoji="1" lang="ja-JP" altLang="en-US" sz="1100" kern="1200"/>
            <a:t>他のシートから転記されます。</a:t>
          </a:r>
          <a:endParaRPr kumimoji="1" lang="en-US" altLang="ja-JP" sz="1100" kern="12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12</xdr:col>
      <xdr:colOff>200025</xdr:colOff>
      <xdr:row>0</xdr:row>
      <xdr:rowOff>139700</xdr:rowOff>
    </xdr:from>
    <xdr:to>
      <xdr:col>16</xdr:col>
      <xdr:colOff>47625</xdr:colOff>
      <xdr:row>3</xdr:row>
      <xdr:rowOff>104775</xdr:rowOff>
    </xdr:to>
    <xdr:sp macro="" textlink="">
      <xdr:nvSpPr>
        <xdr:cNvPr id="2" name="テキスト ボックス 1">
          <a:extLst>
            <a:ext uri="{FF2B5EF4-FFF2-40B4-BE49-F238E27FC236}">
              <a16:creationId xmlns:a16="http://schemas.microsoft.com/office/drawing/2014/main" id="{EB4ED83A-A59D-4E59-A163-838960EE437C}"/>
            </a:ext>
          </a:extLst>
        </xdr:cNvPr>
        <xdr:cNvSpPr txBox="1"/>
      </xdr:nvSpPr>
      <xdr:spPr>
        <a:xfrm>
          <a:off x="10725150" y="139700"/>
          <a:ext cx="2286000" cy="55562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「白黒印刷」</a:t>
          </a:r>
          <a:r>
            <a:rPr kumimoji="1" lang="ja-JP" altLang="en-US" sz="1100" kern="1200"/>
            <a:t>されます。</a:t>
          </a:r>
          <a:endParaRPr kumimoji="1" lang="en-US" altLang="ja-JP" sz="1100" kern="1200"/>
        </a:p>
      </xdr:txBody>
    </xdr:sp>
    <xdr:clientData/>
  </xdr:twoCellAnchor>
  <xdr:twoCellAnchor>
    <xdr:from>
      <xdr:col>12</xdr:col>
      <xdr:colOff>196850</xdr:colOff>
      <xdr:row>4</xdr:row>
      <xdr:rowOff>228600</xdr:rowOff>
    </xdr:from>
    <xdr:to>
      <xdr:col>16</xdr:col>
      <xdr:colOff>53975</xdr:colOff>
      <xdr:row>8</xdr:row>
      <xdr:rowOff>11925</xdr:rowOff>
    </xdr:to>
    <xdr:sp macro="" textlink="">
      <xdr:nvSpPr>
        <xdr:cNvPr id="3" name="テキスト ボックス 2">
          <a:extLst>
            <a:ext uri="{FF2B5EF4-FFF2-40B4-BE49-F238E27FC236}">
              <a16:creationId xmlns:a16="http://schemas.microsoft.com/office/drawing/2014/main" id="{F7B187C6-1D70-401E-BEC1-F4472E7772FA}"/>
            </a:ext>
          </a:extLst>
        </xdr:cNvPr>
        <xdr:cNvSpPr txBox="1"/>
      </xdr:nvSpPr>
      <xdr:spPr>
        <a:xfrm>
          <a:off x="10721975" y="1076325"/>
          <a:ext cx="2295525" cy="6120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事業所が複数ある場合</a:t>
          </a:r>
          <a:endParaRPr kumimoji="1" lang="en-US" altLang="ja-JP" sz="1100" b="1" kern="1200"/>
        </a:p>
        <a:p>
          <a:r>
            <a:rPr kumimoji="1" lang="ja-JP" altLang="en-US" sz="1100" b="1" kern="1200"/>
            <a:t>２つ目の事業所を入力</a:t>
          </a:r>
          <a:endParaRPr kumimoji="1" lang="en-US" altLang="ja-JP" sz="1100" kern="1200"/>
        </a:p>
      </xdr:txBody>
    </xdr:sp>
    <xdr:clientData/>
  </xdr:twoCellAnchor>
  <xdr:twoCellAnchor>
    <xdr:from>
      <xdr:col>12</xdr:col>
      <xdr:colOff>200025</xdr:colOff>
      <xdr:row>9</xdr:row>
      <xdr:rowOff>85725</xdr:rowOff>
    </xdr:from>
    <xdr:to>
      <xdr:col>16</xdr:col>
      <xdr:colOff>419100</xdr:colOff>
      <xdr:row>14</xdr:row>
      <xdr:rowOff>215900</xdr:rowOff>
    </xdr:to>
    <xdr:sp macro="" textlink="">
      <xdr:nvSpPr>
        <xdr:cNvPr id="4" name="テキスト ボックス 3">
          <a:extLst>
            <a:ext uri="{FF2B5EF4-FFF2-40B4-BE49-F238E27FC236}">
              <a16:creationId xmlns:a16="http://schemas.microsoft.com/office/drawing/2014/main" id="{29D50E62-BBFB-4FF1-9B0B-1710B6B11905}"/>
            </a:ext>
          </a:extLst>
        </xdr:cNvPr>
        <xdr:cNvSpPr txBox="1"/>
      </xdr:nvSpPr>
      <xdr:spPr>
        <a:xfrm>
          <a:off x="10725150" y="1914525"/>
          <a:ext cx="2657475" cy="9017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事業所名・サービス種別、</a:t>
          </a:r>
          <a:endParaRPr kumimoji="1" lang="en-US" altLang="ja-JP" sz="1100" kern="1200"/>
        </a:p>
        <a:p>
          <a:r>
            <a:rPr kumimoji="1" lang="ja-JP" altLang="en-US" sz="1100" kern="1200"/>
            <a:t>テクノロジー種別等は</a:t>
          </a:r>
          <a:endParaRPr kumimoji="1" lang="en-US" altLang="ja-JP" sz="1100" kern="1200"/>
        </a:p>
        <a:p>
          <a:r>
            <a:rPr kumimoji="1" lang="ja-JP" altLang="en-US" sz="1100" kern="1200"/>
            <a:t>他のシートから転記されます。</a:t>
          </a:r>
          <a:endParaRPr kumimoji="1" lang="en-US" altLang="ja-JP" sz="1100" kern="12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12</xdr:col>
      <xdr:colOff>209550</xdr:colOff>
      <xdr:row>1</xdr:row>
      <xdr:rowOff>0</xdr:rowOff>
    </xdr:from>
    <xdr:to>
      <xdr:col>16</xdr:col>
      <xdr:colOff>66675</xdr:colOff>
      <xdr:row>3</xdr:row>
      <xdr:rowOff>120650</xdr:rowOff>
    </xdr:to>
    <xdr:sp macro="" textlink="">
      <xdr:nvSpPr>
        <xdr:cNvPr id="2" name="テキスト ボックス 1">
          <a:extLst>
            <a:ext uri="{FF2B5EF4-FFF2-40B4-BE49-F238E27FC236}">
              <a16:creationId xmlns:a16="http://schemas.microsoft.com/office/drawing/2014/main" id="{A1C835E1-5852-49A5-9242-769DA8815F68}"/>
            </a:ext>
          </a:extLst>
        </xdr:cNvPr>
        <xdr:cNvSpPr txBox="1"/>
      </xdr:nvSpPr>
      <xdr:spPr>
        <a:xfrm>
          <a:off x="10734675" y="161925"/>
          <a:ext cx="2295525" cy="5492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「白黒印刷」</a:t>
          </a:r>
          <a:r>
            <a:rPr kumimoji="1" lang="ja-JP" altLang="en-US" sz="1100" kern="1200"/>
            <a:t>されます。</a:t>
          </a:r>
          <a:endParaRPr kumimoji="1" lang="en-US" altLang="ja-JP" sz="1100" kern="1200"/>
        </a:p>
      </xdr:txBody>
    </xdr:sp>
    <xdr:clientData/>
  </xdr:twoCellAnchor>
  <xdr:twoCellAnchor>
    <xdr:from>
      <xdr:col>12</xdr:col>
      <xdr:colOff>206375</xdr:colOff>
      <xdr:row>4</xdr:row>
      <xdr:rowOff>219075</xdr:rowOff>
    </xdr:from>
    <xdr:to>
      <xdr:col>16</xdr:col>
      <xdr:colOff>66675</xdr:colOff>
      <xdr:row>7</xdr:row>
      <xdr:rowOff>189725</xdr:rowOff>
    </xdr:to>
    <xdr:sp macro="" textlink="">
      <xdr:nvSpPr>
        <xdr:cNvPr id="3" name="テキスト ボックス 2">
          <a:extLst>
            <a:ext uri="{FF2B5EF4-FFF2-40B4-BE49-F238E27FC236}">
              <a16:creationId xmlns:a16="http://schemas.microsoft.com/office/drawing/2014/main" id="{F8070D5F-7D38-4279-99F0-45A52067531C}"/>
            </a:ext>
          </a:extLst>
        </xdr:cNvPr>
        <xdr:cNvSpPr txBox="1"/>
      </xdr:nvSpPr>
      <xdr:spPr>
        <a:xfrm>
          <a:off x="10731500" y="1066800"/>
          <a:ext cx="2298700" cy="6088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事業所が複数ある場合</a:t>
          </a:r>
          <a:endParaRPr kumimoji="1" lang="en-US" altLang="ja-JP" sz="1100" b="1" kern="1200"/>
        </a:p>
        <a:p>
          <a:r>
            <a:rPr kumimoji="1" lang="ja-JP" altLang="en-US" sz="1100" b="1" kern="1200"/>
            <a:t>３つ目の事業所を入力</a:t>
          </a:r>
          <a:endParaRPr kumimoji="1" lang="en-US" altLang="ja-JP" sz="1100" kern="1200"/>
        </a:p>
      </xdr:txBody>
    </xdr:sp>
    <xdr:clientData/>
  </xdr:twoCellAnchor>
  <xdr:twoCellAnchor>
    <xdr:from>
      <xdr:col>12</xdr:col>
      <xdr:colOff>206375</xdr:colOff>
      <xdr:row>9</xdr:row>
      <xdr:rowOff>63500</xdr:rowOff>
    </xdr:from>
    <xdr:to>
      <xdr:col>16</xdr:col>
      <xdr:colOff>428625</xdr:colOff>
      <xdr:row>14</xdr:row>
      <xdr:rowOff>196850</xdr:rowOff>
    </xdr:to>
    <xdr:sp macro="" textlink="">
      <xdr:nvSpPr>
        <xdr:cNvPr id="4" name="テキスト ボックス 3">
          <a:extLst>
            <a:ext uri="{FF2B5EF4-FFF2-40B4-BE49-F238E27FC236}">
              <a16:creationId xmlns:a16="http://schemas.microsoft.com/office/drawing/2014/main" id="{5D05C306-DBF7-40F0-BF3B-E020010CD4F7}"/>
            </a:ext>
          </a:extLst>
        </xdr:cNvPr>
        <xdr:cNvSpPr txBox="1"/>
      </xdr:nvSpPr>
      <xdr:spPr>
        <a:xfrm>
          <a:off x="10731500" y="1892300"/>
          <a:ext cx="2660650" cy="9048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事業所名・サービス種別、</a:t>
          </a:r>
          <a:endParaRPr kumimoji="1" lang="en-US" altLang="ja-JP" sz="1100" kern="1200"/>
        </a:p>
        <a:p>
          <a:r>
            <a:rPr kumimoji="1" lang="ja-JP" altLang="en-US" sz="1100" kern="1200"/>
            <a:t>テクノロジー種別等は</a:t>
          </a:r>
          <a:endParaRPr kumimoji="1" lang="en-US" altLang="ja-JP" sz="1100" kern="1200"/>
        </a:p>
        <a:p>
          <a:r>
            <a:rPr kumimoji="1" lang="ja-JP" altLang="en-US" sz="1100" kern="1200"/>
            <a:t>他のシートから転記されます。</a:t>
          </a:r>
          <a:endParaRPr kumimoji="1" lang="en-US" altLang="ja-JP"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69850</xdr:colOff>
      <xdr:row>0</xdr:row>
      <xdr:rowOff>63500</xdr:rowOff>
    </xdr:from>
    <xdr:to>
      <xdr:col>15</xdr:col>
      <xdr:colOff>533400</xdr:colOff>
      <xdr:row>3</xdr:row>
      <xdr:rowOff>15875</xdr:rowOff>
    </xdr:to>
    <xdr:sp macro="" textlink="">
      <xdr:nvSpPr>
        <xdr:cNvPr id="2" name="テキスト ボックス 1">
          <a:extLst>
            <a:ext uri="{FF2B5EF4-FFF2-40B4-BE49-F238E27FC236}">
              <a16:creationId xmlns:a16="http://schemas.microsoft.com/office/drawing/2014/main" id="{09DB84F0-E8D3-4154-9155-54BF08F3FB7D}"/>
            </a:ext>
          </a:extLst>
        </xdr:cNvPr>
        <xdr:cNvSpPr txBox="1"/>
      </xdr:nvSpPr>
      <xdr:spPr>
        <a:xfrm>
          <a:off x="10502900" y="63500"/>
          <a:ext cx="2292350" cy="5492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「白黒印刷」</a:t>
          </a:r>
          <a:r>
            <a:rPr kumimoji="1" lang="ja-JP" altLang="en-US" sz="1100" kern="1200"/>
            <a:t>されます。</a:t>
          </a:r>
          <a:endParaRPr kumimoji="1" lang="en-US" altLang="ja-JP" sz="1100" kern="12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12</xdr:col>
      <xdr:colOff>200025</xdr:colOff>
      <xdr:row>1</xdr:row>
      <xdr:rowOff>25400</xdr:rowOff>
    </xdr:from>
    <xdr:to>
      <xdr:col>16</xdr:col>
      <xdr:colOff>57150</xdr:colOff>
      <xdr:row>3</xdr:row>
      <xdr:rowOff>149225</xdr:rowOff>
    </xdr:to>
    <xdr:sp macro="" textlink="">
      <xdr:nvSpPr>
        <xdr:cNvPr id="2" name="テキスト ボックス 1">
          <a:extLst>
            <a:ext uri="{FF2B5EF4-FFF2-40B4-BE49-F238E27FC236}">
              <a16:creationId xmlns:a16="http://schemas.microsoft.com/office/drawing/2014/main" id="{2936E73F-39A6-43EA-A2B7-C34078625D3F}"/>
            </a:ext>
          </a:extLst>
        </xdr:cNvPr>
        <xdr:cNvSpPr txBox="1"/>
      </xdr:nvSpPr>
      <xdr:spPr>
        <a:xfrm>
          <a:off x="10725150" y="187325"/>
          <a:ext cx="2295525" cy="55245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「白黒印刷」</a:t>
          </a:r>
          <a:r>
            <a:rPr kumimoji="1" lang="ja-JP" altLang="en-US" sz="1100" kern="1200"/>
            <a:t>されます。</a:t>
          </a:r>
          <a:endParaRPr kumimoji="1" lang="en-US" altLang="ja-JP" sz="1100" kern="1200"/>
        </a:p>
      </xdr:txBody>
    </xdr:sp>
    <xdr:clientData/>
  </xdr:twoCellAnchor>
  <xdr:twoCellAnchor>
    <xdr:from>
      <xdr:col>12</xdr:col>
      <xdr:colOff>200025</xdr:colOff>
      <xdr:row>4</xdr:row>
      <xdr:rowOff>200025</xdr:rowOff>
    </xdr:from>
    <xdr:to>
      <xdr:col>16</xdr:col>
      <xdr:colOff>57150</xdr:colOff>
      <xdr:row>7</xdr:row>
      <xdr:rowOff>173850</xdr:rowOff>
    </xdr:to>
    <xdr:sp macro="" textlink="">
      <xdr:nvSpPr>
        <xdr:cNvPr id="3" name="テキスト ボックス 2">
          <a:extLst>
            <a:ext uri="{FF2B5EF4-FFF2-40B4-BE49-F238E27FC236}">
              <a16:creationId xmlns:a16="http://schemas.microsoft.com/office/drawing/2014/main" id="{B414E5B5-228A-42FA-BDC1-D3C30776A8D2}"/>
            </a:ext>
          </a:extLst>
        </xdr:cNvPr>
        <xdr:cNvSpPr txBox="1"/>
      </xdr:nvSpPr>
      <xdr:spPr>
        <a:xfrm>
          <a:off x="10725150" y="1047750"/>
          <a:ext cx="2295525" cy="6120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事業所が複数ある場合</a:t>
          </a:r>
          <a:endParaRPr kumimoji="1" lang="en-US" altLang="ja-JP" sz="1100" b="1" kern="1200"/>
        </a:p>
        <a:p>
          <a:r>
            <a:rPr kumimoji="1" lang="ja-JP" altLang="en-US" sz="1100" b="1" kern="1200"/>
            <a:t>４つ目の事業所を入力</a:t>
          </a:r>
          <a:endParaRPr kumimoji="1" lang="en-US" altLang="ja-JP" sz="1100" kern="1200"/>
        </a:p>
      </xdr:txBody>
    </xdr:sp>
    <xdr:clientData/>
  </xdr:twoCellAnchor>
  <xdr:twoCellAnchor>
    <xdr:from>
      <xdr:col>12</xdr:col>
      <xdr:colOff>200025</xdr:colOff>
      <xdr:row>9</xdr:row>
      <xdr:rowOff>57150</xdr:rowOff>
    </xdr:from>
    <xdr:to>
      <xdr:col>16</xdr:col>
      <xdr:colOff>419100</xdr:colOff>
      <xdr:row>14</xdr:row>
      <xdr:rowOff>187325</xdr:rowOff>
    </xdr:to>
    <xdr:sp macro="" textlink="">
      <xdr:nvSpPr>
        <xdr:cNvPr id="4" name="テキスト ボックス 3">
          <a:extLst>
            <a:ext uri="{FF2B5EF4-FFF2-40B4-BE49-F238E27FC236}">
              <a16:creationId xmlns:a16="http://schemas.microsoft.com/office/drawing/2014/main" id="{E0C77187-AB42-4815-8B16-60692401DCE5}"/>
            </a:ext>
          </a:extLst>
        </xdr:cNvPr>
        <xdr:cNvSpPr txBox="1"/>
      </xdr:nvSpPr>
      <xdr:spPr>
        <a:xfrm>
          <a:off x="10725150" y="1885950"/>
          <a:ext cx="2657475" cy="9017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事業所名・サービス種別、</a:t>
          </a:r>
          <a:endParaRPr kumimoji="1" lang="en-US" altLang="ja-JP" sz="1100" kern="1200"/>
        </a:p>
        <a:p>
          <a:r>
            <a:rPr kumimoji="1" lang="ja-JP" altLang="en-US" sz="1100" kern="1200"/>
            <a:t>テクノロジー種別等は</a:t>
          </a:r>
          <a:endParaRPr kumimoji="1" lang="en-US" altLang="ja-JP" sz="1100" kern="1200"/>
        </a:p>
        <a:p>
          <a:r>
            <a:rPr kumimoji="1" lang="ja-JP" altLang="en-US" sz="1100" kern="1200"/>
            <a:t>他のシートから転記されます。</a:t>
          </a:r>
          <a:endParaRPr kumimoji="1" lang="en-US" altLang="ja-JP" sz="1100" kern="12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215900</xdr:colOff>
      <xdr:row>6</xdr:row>
      <xdr:rowOff>0</xdr:rowOff>
    </xdr:from>
    <xdr:to>
      <xdr:col>9</xdr:col>
      <xdr:colOff>215900</xdr:colOff>
      <xdr:row>7</xdr:row>
      <xdr:rowOff>44450</xdr:rowOff>
    </xdr:to>
    <xdr:sp macro="" textlink="">
      <xdr:nvSpPr>
        <xdr:cNvPr id="2" name="テキスト ボックス 1">
          <a:extLst>
            <a:ext uri="{FF2B5EF4-FFF2-40B4-BE49-F238E27FC236}">
              <a16:creationId xmlns:a16="http://schemas.microsoft.com/office/drawing/2014/main" id="{3F201628-7555-4E3C-919D-183179AC6E5A}"/>
            </a:ext>
          </a:extLst>
        </xdr:cNvPr>
        <xdr:cNvSpPr txBox="1"/>
      </xdr:nvSpPr>
      <xdr:spPr>
        <a:xfrm>
          <a:off x="6692900" y="1219200"/>
          <a:ext cx="2295525" cy="5492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「白黒印刷」</a:t>
          </a:r>
          <a:r>
            <a:rPr kumimoji="1" lang="ja-JP" altLang="en-US" sz="1100" kern="1200"/>
            <a:t>されます。</a:t>
          </a:r>
          <a:endParaRPr kumimoji="1" lang="en-US" altLang="ja-JP" sz="1100" kern="1200"/>
        </a:p>
      </xdr:txBody>
    </xdr:sp>
    <xdr:clientData/>
  </xdr:twoCellAnchor>
  <xdr:twoCellAnchor>
    <xdr:from>
      <xdr:col>5</xdr:col>
      <xdr:colOff>219075</xdr:colOff>
      <xdr:row>7</xdr:row>
      <xdr:rowOff>342898</xdr:rowOff>
    </xdr:from>
    <xdr:to>
      <xdr:col>9</xdr:col>
      <xdr:colOff>228600</xdr:colOff>
      <xdr:row>10</xdr:row>
      <xdr:rowOff>219075</xdr:rowOff>
    </xdr:to>
    <xdr:sp macro="" textlink="">
      <xdr:nvSpPr>
        <xdr:cNvPr id="3" name="テキスト ボックス 2">
          <a:extLst>
            <a:ext uri="{FF2B5EF4-FFF2-40B4-BE49-F238E27FC236}">
              <a16:creationId xmlns:a16="http://schemas.microsoft.com/office/drawing/2014/main" id="{B9082599-9F47-4B03-8237-6133CB8E1071}"/>
            </a:ext>
          </a:extLst>
        </xdr:cNvPr>
        <xdr:cNvSpPr txBox="1"/>
      </xdr:nvSpPr>
      <xdr:spPr>
        <a:xfrm>
          <a:off x="6696075" y="2066923"/>
          <a:ext cx="2305050" cy="1390652"/>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事業所名・サービス種別、</a:t>
          </a:r>
          <a:endParaRPr kumimoji="1" lang="en-US" altLang="ja-JP" sz="1100" kern="1200"/>
        </a:p>
        <a:p>
          <a:r>
            <a:rPr kumimoji="1" lang="ja-JP" altLang="en-US" sz="1100" kern="1200"/>
            <a:t>テクノロジー等の製品名は</a:t>
          </a:r>
          <a:endParaRPr kumimoji="1" lang="en-US" altLang="ja-JP" sz="1100" kern="1200"/>
        </a:p>
        <a:p>
          <a:r>
            <a:rPr kumimoji="1" lang="ja-JP" altLang="en-US" sz="1100" kern="1200"/>
            <a:t>他のシートから転記されます。</a:t>
          </a:r>
          <a:endParaRPr kumimoji="1" lang="en-US" altLang="ja-JP" sz="1100" kern="1200"/>
        </a:p>
        <a:p>
          <a:r>
            <a:rPr kumimoji="1" lang="en-US" altLang="ja-JP" sz="1100" kern="1200"/>
            <a:t>※</a:t>
          </a:r>
          <a:r>
            <a:rPr kumimoji="1" lang="ja-JP" altLang="en-US" sz="1100" kern="1200"/>
            <a:t>内容が異なる場合は上書きしてください。</a:t>
          </a:r>
          <a:endParaRPr kumimoji="1" lang="en-US" altLang="ja-JP" sz="1100" kern="12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3</xdr:col>
      <xdr:colOff>228600</xdr:colOff>
      <xdr:row>5</xdr:row>
      <xdr:rowOff>0</xdr:rowOff>
    </xdr:from>
    <xdr:to>
      <xdr:col>7</xdr:col>
      <xdr:colOff>82550</xdr:colOff>
      <xdr:row>6</xdr:row>
      <xdr:rowOff>609600</xdr:rowOff>
    </xdr:to>
    <xdr:sp macro="" textlink="">
      <xdr:nvSpPr>
        <xdr:cNvPr id="2" name="テキスト ボックス 1">
          <a:extLst>
            <a:ext uri="{FF2B5EF4-FFF2-40B4-BE49-F238E27FC236}">
              <a16:creationId xmlns:a16="http://schemas.microsoft.com/office/drawing/2014/main" id="{BBFAEE8A-A784-4E2F-894E-B8461671DA3C}"/>
            </a:ext>
          </a:extLst>
        </xdr:cNvPr>
        <xdr:cNvSpPr txBox="1"/>
      </xdr:nvSpPr>
      <xdr:spPr>
        <a:xfrm>
          <a:off x="6305550" y="1057275"/>
          <a:ext cx="2292350" cy="12477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１．収入の部</a:t>
          </a:r>
          <a:endParaRPr kumimoji="1" lang="en-US" altLang="ja-JP" sz="1100" kern="1200"/>
        </a:p>
        <a:p>
          <a:r>
            <a:rPr kumimoji="1" lang="ja-JP" altLang="en-US" sz="1100" kern="1200"/>
            <a:t>他シートから転記されます。</a:t>
          </a:r>
          <a:endParaRPr kumimoji="1" lang="en-US" altLang="ja-JP" sz="1100" kern="1200"/>
        </a:p>
        <a:p>
          <a:r>
            <a:rPr kumimoji="1" lang="ja-JP" altLang="en-US" sz="1100" kern="1200"/>
            <a:t>「寄付金その他の収入額」がある場合に入力してください。</a:t>
          </a:r>
          <a:endParaRPr kumimoji="1" lang="en-US" altLang="ja-JP" sz="1100" kern="1200"/>
        </a:p>
        <a:p>
          <a:endParaRPr kumimoji="1" lang="en-US" altLang="ja-JP" sz="1100" kern="1200"/>
        </a:p>
      </xdr:txBody>
    </xdr:sp>
    <xdr:clientData/>
  </xdr:twoCellAnchor>
  <xdr:twoCellAnchor>
    <xdr:from>
      <xdr:col>3</xdr:col>
      <xdr:colOff>228600</xdr:colOff>
      <xdr:row>14</xdr:row>
      <xdr:rowOff>47625</xdr:rowOff>
    </xdr:from>
    <xdr:to>
      <xdr:col>7</xdr:col>
      <xdr:colOff>85725</xdr:colOff>
      <xdr:row>15</xdr:row>
      <xdr:rowOff>82550</xdr:rowOff>
    </xdr:to>
    <xdr:sp macro="" textlink="">
      <xdr:nvSpPr>
        <xdr:cNvPr id="3" name="テキスト ボックス 2">
          <a:extLst>
            <a:ext uri="{FF2B5EF4-FFF2-40B4-BE49-F238E27FC236}">
              <a16:creationId xmlns:a16="http://schemas.microsoft.com/office/drawing/2014/main" id="{B2B8A3E4-6316-4A2C-9ED5-C0FF4B84578B}"/>
            </a:ext>
          </a:extLst>
        </xdr:cNvPr>
        <xdr:cNvSpPr txBox="1"/>
      </xdr:nvSpPr>
      <xdr:spPr>
        <a:xfrm>
          <a:off x="6305550" y="4381500"/>
          <a:ext cx="2295525" cy="11779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２．支出の部</a:t>
          </a:r>
          <a:endParaRPr kumimoji="1" lang="en-US" altLang="ja-JP" sz="1100" kern="1200"/>
        </a:p>
        <a:p>
          <a:r>
            <a:rPr kumimoji="1" lang="ja-JP" altLang="en-US" sz="1100" kern="1200"/>
            <a:t>全事業所の必要経費を合計した金額を、区分ごとに入力してください。</a:t>
          </a:r>
          <a:endParaRPr kumimoji="1" lang="en-US" altLang="ja-JP" sz="1100" kern="1200"/>
        </a:p>
      </xdr:txBody>
    </xdr:sp>
    <xdr:clientData/>
  </xdr:twoCellAnchor>
  <xdr:twoCellAnchor>
    <xdr:from>
      <xdr:col>3</xdr:col>
      <xdr:colOff>228600</xdr:colOff>
      <xdr:row>1</xdr:row>
      <xdr:rowOff>0</xdr:rowOff>
    </xdr:from>
    <xdr:to>
      <xdr:col>7</xdr:col>
      <xdr:colOff>82550</xdr:colOff>
      <xdr:row>3</xdr:row>
      <xdr:rowOff>133350</xdr:rowOff>
    </xdr:to>
    <xdr:sp macro="" textlink="">
      <xdr:nvSpPr>
        <xdr:cNvPr id="4" name="テキスト ボックス 3">
          <a:extLst>
            <a:ext uri="{FF2B5EF4-FFF2-40B4-BE49-F238E27FC236}">
              <a16:creationId xmlns:a16="http://schemas.microsoft.com/office/drawing/2014/main" id="{494B4754-0D3C-4977-95D0-3FBC4E5EF9E5}"/>
            </a:ext>
          </a:extLst>
        </xdr:cNvPr>
        <xdr:cNvSpPr txBox="1"/>
      </xdr:nvSpPr>
      <xdr:spPr>
        <a:xfrm>
          <a:off x="6305550" y="161925"/>
          <a:ext cx="2292350" cy="5334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「白黒印刷」</a:t>
          </a:r>
          <a:r>
            <a:rPr kumimoji="1" lang="ja-JP" altLang="en-US" sz="1100" kern="1200"/>
            <a:t>されます。</a:t>
          </a:r>
          <a:endParaRPr kumimoji="1" lang="en-US" altLang="ja-JP" sz="1100" kern="12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11</xdr:col>
      <xdr:colOff>85725</xdr:colOff>
      <xdr:row>9</xdr:row>
      <xdr:rowOff>104775</xdr:rowOff>
    </xdr:from>
    <xdr:to>
      <xdr:col>14</xdr:col>
      <xdr:colOff>552450</xdr:colOff>
      <xdr:row>12</xdr:row>
      <xdr:rowOff>57150</xdr:rowOff>
    </xdr:to>
    <xdr:sp macro="" textlink="">
      <xdr:nvSpPr>
        <xdr:cNvPr id="2" name="テキスト ボックス 1">
          <a:extLst>
            <a:ext uri="{FF2B5EF4-FFF2-40B4-BE49-F238E27FC236}">
              <a16:creationId xmlns:a16="http://schemas.microsoft.com/office/drawing/2014/main" id="{F4AB182B-60CB-4AA1-BFD4-F2079C1B6195}"/>
            </a:ext>
          </a:extLst>
        </xdr:cNvPr>
        <xdr:cNvSpPr txBox="1"/>
      </xdr:nvSpPr>
      <xdr:spPr>
        <a:xfrm>
          <a:off x="6877050" y="2419350"/>
          <a:ext cx="2295525" cy="7239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入力用シートから転記されます。</a:t>
          </a:r>
          <a:endParaRPr kumimoji="1" lang="en-US" altLang="ja-JP" sz="1100" kern="1200"/>
        </a:p>
        <a:p>
          <a:r>
            <a:rPr kumimoji="1" lang="ja-JP" altLang="en-US" sz="1100" kern="1200"/>
            <a:t>代表者印を押印してください。</a:t>
          </a:r>
          <a:endParaRPr kumimoji="1" lang="en-US" altLang="ja-JP" sz="1100" kern="1200"/>
        </a:p>
      </xdr:txBody>
    </xdr:sp>
    <xdr:clientData/>
  </xdr:twoCellAnchor>
  <xdr:twoCellAnchor>
    <xdr:from>
      <xdr:col>10</xdr:col>
      <xdr:colOff>247650</xdr:colOff>
      <xdr:row>9</xdr:row>
      <xdr:rowOff>85725</xdr:rowOff>
    </xdr:from>
    <xdr:to>
      <xdr:col>10</xdr:col>
      <xdr:colOff>590550</xdr:colOff>
      <xdr:row>12</xdr:row>
      <xdr:rowOff>123825</xdr:rowOff>
    </xdr:to>
    <xdr:sp macro="" textlink="">
      <xdr:nvSpPr>
        <xdr:cNvPr id="3" name="右中かっこ 2">
          <a:extLst>
            <a:ext uri="{FF2B5EF4-FFF2-40B4-BE49-F238E27FC236}">
              <a16:creationId xmlns:a16="http://schemas.microsoft.com/office/drawing/2014/main" id="{49E8958D-449E-4F8E-8CB6-8320737DEECC}"/>
            </a:ext>
          </a:extLst>
        </xdr:cNvPr>
        <xdr:cNvSpPr/>
      </xdr:nvSpPr>
      <xdr:spPr>
        <a:xfrm>
          <a:off x="6429375" y="2400300"/>
          <a:ext cx="342900" cy="809625"/>
        </a:xfrm>
        <a:prstGeom prst="rightBrace">
          <a:avLst/>
        </a:prstGeom>
      </xdr:spPr>
      <xdr:style>
        <a:lnRef idx="2">
          <a:schemeClr val="accent1"/>
        </a:lnRef>
        <a:fillRef idx="0">
          <a:schemeClr val="accent1"/>
        </a:fillRef>
        <a:effectRef idx="1">
          <a:schemeClr val="accent1"/>
        </a:effectRef>
        <a:fontRef idx="minor">
          <a:schemeClr val="tx1"/>
        </a:fontRef>
      </xdr:style>
      <xdr:txBody>
        <a:bodyPr rtlCol="0" anchor="ctr"/>
        <a:lstStyle/>
        <a:p>
          <a:pPr algn="l"/>
          <a:endParaRPr kumimoji="1" lang="ja-JP" altLang="en-US" sz="1100" kern="1200"/>
        </a:p>
      </xdr:txBody>
    </xdr:sp>
    <xdr:clientData/>
  </xdr:twoCellAnchor>
  <xdr:twoCellAnchor>
    <xdr:from>
      <xdr:col>10</xdr:col>
      <xdr:colOff>247650</xdr:colOff>
      <xdr:row>13</xdr:row>
      <xdr:rowOff>47623</xdr:rowOff>
    </xdr:from>
    <xdr:to>
      <xdr:col>14</xdr:col>
      <xdr:colOff>122704</xdr:colOff>
      <xdr:row>17</xdr:row>
      <xdr:rowOff>228599</xdr:rowOff>
    </xdr:to>
    <xdr:sp macro="" textlink="">
      <xdr:nvSpPr>
        <xdr:cNvPr id="4" name="テキスト ボックス 3">
          <a:extLst>
            <a:ext uri="{FF2B5EF4-FFF2-40B4-BE49-F238E27FC236}">
              <a16:creationId xmlns:a16="http://schemas.microsoft.com/office/drawing/2014/main" id="{E65957C8-1CF8-4032-A13F-13E999D1607C}"/>
            </a:ext>
          </a:extLst>
        </xdr:cNvPr>
        <xdr:cNvSpPr txBox="1"/>
      </xdr:nvSpPr>
      <xdr:spPr>
        <a:xfrm>
          <a:off x="6429375" y="3457573"/>
          <a:ext cx="2313454" cy="1123951"/>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kern="1200"/>
            <a:t>指令日・文書番号を追記してください。</a:t>
          </a:r>
          <a:endParaRPr kumimoji="1" lang="en-US" altLang="ja-JP" sz="1100" kern="12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（変更申請をした場合は、変更交付指令書の指令日・文書番号）</a:t>
          </a:r>
          <a:endParaRPr lang="ja-JP" altLang="ja-JP">
            <a:effectLst/>
          </a:endParaRPr>
        </a:p>
        <a:p>
          <a:endParaRPr kumimoji="1" lang="en-US" altLang="ja-JP" sz="1100" kern="1200"/>
        </a:p>
        <a:p>
          <a:endParaRPr kumimoji="1" lang="en-US" altLang="ja-JP" sz="1100" kern="1200"/>
        </a:p>
      </xdr:txBody>
    </xdr:sp>
    <xdr:clientData/>
  </xdr:twoCellAnchor>
  <xdr:twoCellAnchor>
    <xdr:from>
      <xdr:col>10</xdr:col>
      <xdr:colOff>247650</xdr:colOff>
      <xdr:row>19</xdr:row>
      <xdr:rowOff>63500</xdr:rowOff>
    </xdr:from>
    <xdr:to>
      <xdr:col>14</xdr:col>
      <xdr:colOff>125879</xdr:colOff>
      <xdr:row>21</xdr:row>
      <xdr:rowOff>36046</xdr:rowOff>
    </xdr:to>
    <xdr:sp macro="" textlink="">
      <xdr:nvSpPr>
        <xdr:cNvPr id="6" name="テキスト ボックス 5">
          <a:extLst>
            <a:ext uri="{FF2B5EF4-FFF2-40B4-BE49-F238E27FC236}">
              <a16:creationId xmlns:a16="http://schemas.microsoft.com/office/drawing/2014/main" id="{4376759C-27E5-F14F-69EC-179192B1C2DB}"/>
            </a:ext>
          </a:extLst>
        </xdr:cNvPr>
        <xdr:cNvSpPr txBox="1"/>
      </xdr:nvSpPr>
      <xdr:spPr>
        <a:xfrm>
          <a:off x="6429375" y="4930775"/>
          <a:ext cx="2316629" cy="60119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額の確定通知の日付・文書番号を追記してください。</a:t>
          </a:r>
          <a:endParaRPr kumimoji="1" lang="en-US" altLang="ja-JP" sz="1100" kern="1200"/>
        </a:p>
      </xdr:txBody>
    </xdr:sp>
    <xdr:clientData/>
  </xdr:twoCellAnchor>
  <xdr:twoCellAnchor>
    <xdr:from>
      <xdr:col>10</xdr:col>
      <xdr:colOff>247650</xdr:colOff>
      <xdr:row>21</xdr:row>
      <xdr:rowOff>152400</xdr:rowOff>
    </xdr:from>
    <xdr:to>
      <xdr:col>14</xdr:col>
      <xdr:colOff>122704</xdr:colOff>
      <xdr:row>23</xdr:row>
      <xdr:rowOff>121771</xdr:rowOff>
    </xdr:to>
    <xdr:sp macro="" textlink="">
      <xdr:nvSpPr>
        <xdr:cNvPr id="8" name="テキスト ボックス 7">
          <a:extLst>
            <a:ext uri="{FF2B5EF4-FFF2-40B4-BE49-F238E27FC236}">
              <a16:creationId xmlns:a16="http://schemas.microsoft.com/office/drawing/2014/main" id="{B830DD2B-44E5-E009-348E-2F96A20675A4}"/>
            </a:ext>
          </a:extLst>
        </xdr:cNvPr>
        <xdr:cNvSpPr txBox="1"/>
      </xdr:nvSpPr>
      <xdr:spPr>
        <a:xfrm>
          <a:off x="6429375" y="5648325"/>
          <a:ext cx="2313454" cy="598021"/>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１～４：金額を入力してください。</a:t>
          </a:r>
          <a:endParaRPr kumimoji="1" lang="en-US" altLang="ja-JP" sz="1100" kern="1200"/>
        </a:p>
      </xdr:txBody>
    </xdr:sp>
    <xdr:clientData/>
  </xdr:twoCellAnchor>
  <xdr:twoCellAnchor>
    <xdr:from>
      <xdr:col>10</xdr:col>
      <xdr:colOff>247650</xdr:colOff>
      <xdr:row>4</xdr:row>
      <xdr:rowOff>120650</xdr:rowOff>
    </xdr:from>
    <xdr:to>
      <xdr:col>14</xdr:col>
      <xdr:colOff>125879</xdr:colOff>
      <xdr:row>6</xdr:row>
      <xdr:rowOff>207496</xdr:rowOff>
    </xdr:to>
    <xdr:sp macro="" textlink="">
      <xdr:nvSpPr>
        <xdr:cNvPr id="9" name="テキスト ボックス 8">
          <a:extLst>
            <a:ext uri="{FF2B5EF4-FFF2-40B4-BE49-F238E27FC236}">
              <a16:creationId xmlns:a16="http://schemas.microsoft.com/office/drawing/2014/main" id="{081D5E1F-5501-6ABA-622A-A20E77DB5CB2}"/>
            </a:ext>
          </a:extLst>
        </xdr:cNvPr>
        <xdr:cNvSpPr txBox="1"/>
      </xdr:nvSpPr>
      <xdr:spPr>
        <a:xfrm>
          <a:off x="6429375" y="1092200"/>
          <a:ext cx="2316629" cy="60119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書類提出日を入力してください。</a:t>
          </a:r>
          <a:endParaRPr kumimoji="1" lang="en-US" altLang="ja-JP" sz="1100" kern="1200"/>
        </a:p>
        <a:p>
          <a:endParaRPr kumimoji="1" lang="en-US" altLang="ja-JP" sz="1100" kern="1200"/>
        </a:p>
      </xdr:txBody>
    </xdr:sp>
    <xdr:clientData/>
  </xdr:twoCellAnchor>
  <xdr:twoCellAnchor>
    <xdr:from>
      <xdr:col>10</xdr:col>
      <xdr:colOff>165100</xdr:colOff>
      <xdr:row>0</xdr:row>
      <xdr:rowOff>107950</xdr:rowOff>
    </xdr:from>
    <xdr:to>
      <xdr:col>14</xdr:col>
      <xdr:colOff>19050</xdr:colOff>
      <xdr:row>2</xdr:row>
      <xdr:rowOff>149225</xdr:rowOff>
    </xdr:to>
    <xdr:sp macro="" textlink="">
      <xdr:nvSpPr>
        <xdr:cNvPr id="7" name="テキスト ボックス 6">
          <a:extLst>
            <a:ext uri="{FF2B5EF4-FFF2-40B4-BE49-F238E27FC236}">
              <a16:creationId xmlns:a16="http://schemas.microsoft.com/office/drawing/2014/main" id="{F6075246-F8D1-4BA9-A12E-4C3C0E3B64A2}"/>
            </a:ext>
          </a:extLst>
        </xdr:cNvPr>
        <xdr:cNvSpPr txBox="1"/>
      </xdr:nvSpPr>
      <xdr:spPr>
        <a:xfrm>
          <a:off x="6343650" y="107950"/>
          <a:ext cx="2292350" cy="5492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「白黒印刷」</a:t>
          </a:r>
          <a:r>
            <a:rPr kumimoji="1" lang="ja-JP" altLang="en-US" sz="1100" kern="1200"/>
            <a:t>されます。</a:t>
          </a:r>
          <a:endParaRPr kumimoji="1" lang="en-US" altLang="ja-JP" sz="1100" kern="1200"/>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6</xdr:col>
      <xdr:colOff>132521</xdr:colOff>
      <xdr:row>0</xdr:row>
      <xdr:rowOff>104775</xdr:rowOff>
    </xdr:from>
    <xdr:to>
      <xdr:col>9</xdr:col>
      <xdr:colOff>592482</xdr:colOff>
      <xdr:row>3</xdr:row>
      <xdr:rowOff>106708</xdr:rowOff>
    </xdr:to>
    <xdr:sp macro="" textlink="">
      <xdr:nvSpPr>
        <xdr:cNvPr id="2" name="テキスト ボックス 1">
          <a:extLst>
            <a:ext uri="{FF2B5EF4-FFF2-40B4-BE49-F238E27FC236}">
              <a16:creationId xmlns:a16="http://schemas.microsoft.com/office/drawing/2014/main" id="{679DCF27-6A94-4AF6-A5F2-498DE7539281}"/>
            </a:ext>
          </a:extLst>
        </xdr:cNvPr>
        <xdr:cNvSpPr txBox="1"/>
      </xdr:nvSpPr>
      <xdr:spPr>
        <a:xfrm>
          <a:off x="6333296" y="104775"/>
          <a:ext cx="2288761" cy="55438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「白黒印刷」</a:t>
          </a:r>
          <a:r>
            <a:rPr kumimoji="1" lang="ja-JP" altLang="en-US" sz="1100" kern="1200"/>
            <a:t>されます。</a:t>
          </a:r>
          <a:endParaRPr kumimoji="1" lang="en-US" altLang="ja-JP" sz="1100" kern="1200"/>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11</xdr:col>
      <xdr:colOff>85725</xdr:colOff>
      <xdr:row>8</xdr:row>
      <xdr:rowOff>123825</xdr:rowOff>
    </xdr:from>
    <xdr:to>
      <xdr:col>14</xdr:col>
      <xdr:colOff>552450</xdr:colOff>
      <xdr:row>11</xdr:row>
      <xdr:rowOff>76200</xdr:rowOff>
    </xdr:to>
    <xdr:sp macro="" textlink="">
      <xdr:nvSpPr>
        <xdr:cNvPr id="2" name="テキスト ボックス 1">
          <a:extLst>
            <a:ext uri="{FF2B5EF4-FFF2-40B4-BE49-F238E27FC236}">
              <a16:creationId xmlns:a16="http://schemas.microsoft.com/office/drawing/2014/main" id="{0B007DC4-83FF-47BE-823C-80D7BF8876B9}"/>
            </a:ext>
          </a:extLst>
        </xdr:cNvPr>
        <xdr:cNvSpPr txBox="1"/>
      </xdr:nvSpPr>
      <xdr:spPr>
        <a:xfrm>
          <a:off x="6877050" y="2181225"/>
          <a:ext cx="2295525" cy="7239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入力用シートから転記されます。</a:t>
          </a:r>
          <a:endParaRPr kumimoji="1" lang="en-US" altLang="ja-JP" sz="1100" kern="1200"/>
        </a:p>
        <a:p>
          <a:r>
            <a:rPr kumimoji="1" lang="ja-JP" altLang="en-US" sz="1100" kern="1200"/>
            <a:t>代表者印を押印してください。</a:t>
          </a:r>
          <a:endParaRPr kumimoji="1" lang="en-US" altLang="ja-JP" sz="1100" kern="1200"/>
        </a:p>
      </xdr:txBody>
    </xdr:sp>
    <xdr:clientData/>
  </xdr:twoCellAnchor>
  <xdr:twoCellAnchor>
    <xdr:from>
      <xdr:col>10</xdr:col>
      <xdr:colOff>247650</xdr:colOff>
      <xdr:row>8</xdr:row>
      <xdr:rowOff>114300</xdr:rowOff>
    </xdr:from>
    <xdr:to>
      <xdr:col>10</xdr:col>
      <xdr:colOff>590550</xdr:colOff>
      <xdr:row>11</xdr:row>
      <xdr:rowOff>123825</xdr:rowOff>
    </xdr:to>
    <xdr:sp macro="" textlink="">
      <xdr:nvSpPr>
        <xdr:cNvPr id="3" name="右中かっこ 2">
          <a:extLst>
            <a:ext uri="{FF2B5EF4-FFF2-40B4-BE49-F238E27FC236}">
              <a16:creationId xmlns:a16="http://schemas.microsoft.com/office/drawing/2014/main" id="{1AA1089E-DB86-46B2-B681-A1DA47E252AC}"/>
            </a:ext>
          </a:extLst>
        </xdr:cNvPr>
        <xdr:cNvSpPr/>
      </xdr:nvSpPr>
      <xdr:spPr>
        <a:xfrm>
          <a:off x="6429375" y="2171700"/>
          <a:ext cx="342900" cy="781050"/>
        </a:xfrm>
        <a:prstGeom prst="rightBrace">
          <a:avLst/>
        </a:prstGeom>
      </xdr:spPr>
      <xdr:style>
        <a:lnRef idx="2">
          <a:schemeClr val="accent1"/>
        </a:lnRef>
        <a:fillRef idx="0">
          <a:schemeClr val="accent1"/>
        </a:fillRef>
        <a:effectRef idx="1">
          <a:schemeClr val="accent1"/>
        </a:effectRef>
        <a:fontRef idx="minor">
          <a:schemeClr val="tx1"/>
        </a:fontRef>
      </xdr:style>
      <xdr:txBody>
        <a:bodyPr rtlCol="0" anchor="ctr"/>
        <a:lstStyle/>
        <a:p>
          <a:pPr algn="l"/>
          <a:endParaRPr kumimoji="1" lang="ja-JP" altLang="en-US" sz="1100" kern="1200"/>
        </a:p>
      </xdr:txBody>
    </xdr:sp>
    <xdr:clientData/>
  </xdr:twoCellAnchor>
  <xdr:twoCellAnchor>
    <xdr:from>
      <xdr:col>10</xdr:col>
      <xdr:colOff>260349</xdr:colOff>
      <xdr:row>11</xdr:row>
      <xdr:rowOff>368300</xdr:rowOff>
    </xdr:from>
    <xdr:to>
      <xdr:col>14</xdr:col>
      <xdr:colOff>561975</xdr:colOff>
      <xdr:row>15</xdr:row>
      <xdr:rowOff>171450</xdr:rowOff>
    </xdr:to>
    <xdr:sp macro="" textlink="">
      <xdr:nvSpPr>
        <xdr:cNvPr id="4" name="テキスト ボックス 3">
          <a:extLst>
            <a:ext uri="{FF2B5EF4-FFF2-40B4-BE49-F238E27FC236}">
              <a16:creationId xmlns:a16="http://schemas.microsoft.com/office/drawing/2014/main" id="{03829FD0-B70E-4ACF-95E7-4AED959ADB47}"/>
            </a:ext>
          </a:extLst>
        </xdr:cNvPr>
        <xdr:cNvSpPr txBox="1"/>
      </xdr:nvSpPr>
      <xdr:spPr>
        <a:xfrm>
          <a:off x="6442074" y="3197225"/>
          <a:ext cx="2740026" cy="8699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指令日・文書番号を追記してください。</a:t>
          </a:r>
          <a:endParaRPr kumimoji="1" lang="en-US" altLang="ja-JP" sz="1100" kern="1200"/>
        </a:p>
        <a:p>
          <a:r>
            <a:rPr kumimoji="1" lang="ja-JP" altLang="en-US" sz="1100" kern="1200"/>
            <a:t>（変更申請をした場合は、変更交付指令書の指令日・文書番号）</a:t>
          </a:r>
          <a:endParaRPr kumimoji="1" lang="en-US" altLang="ja-JP" sz="1100" kern="1200"/>
        </a:p>
      </xdr:txBody>
    </xdr:sp>
    <xdr:clientData/>
  </xdr:twoCellAnchor>
  <xdr:twoCellAnchor>
    <xdr:from>
      <xdr:col>10</xdr:col>
      <xdr:colOff>260349</xdr:colOff>
      <xdr:row>0</xdr:row>
      <xdr:rowOff>139700</xdr:rowOff>
    </xdr:from>
    <xdr:to>
      <xdr:col>14</xdr:col>
      <xdr:colOff>117474</xdr:colOff>
      <xdr:row>2</xdr:row>
      <xdr:rowOff>187325</xdr:rowOff>
    </xdr:to>
    <xdr:sp macro="" textlink="">
      <xdr:nvSpPr>
        <xdr:cNvPr id="5" name="テキスト ボックス 4">
          <a:extLst>
            <a:ext uri="{FF2B5EF4-FFF2-40B4-BE49-F238E27FC236}">
              <a16:creationId xmlns:a16="http://schemas.microsoft.com/office/drawing/2014/main" id="{F1399329-83E6-4AAD-9287-E4BF9A2D0578}"/>
            </a:ext>
          </a:extLst>
        </xdr:cNvPr>
        <xdr:cNvSpPr txBox="1"/>
      </xdr:nvSpPr>
      <xdr:spPr>
        <a:xfrm>
          <a:off x="6442074" y="139700"/>
          <a:ext cx="2295525" cy="5619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「白黒印刷」</a:t>
          </a:r>
          <a:r>
            <a:rPr kumimoji="1" lang="ja-JP" altLang="en-US" sz="1100" kern="1200"/>
            <a:t>されます。</a:t>
          </a:r>
          <a:endParaRPr kumimoji="1" lang="en-US" altLang="ja-JP" sz="1100" kern="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66675</xdr:colOff>
      <xdr:row>0</xdr:row>
      <xdr:rowOff>63500</xdr:rowOff>
    </xdr:from>
    <xdr:to>
      <xdr:col>15</xdr:col>
      <xdr:colOff>533400</xdr:colOff>
      <xdr:row>3</xdr:row>
      <xdr:rowOff>19050</xdr:rowOff>
    </xdr:to>
    <xdr:sp macro="" textlink="">
      <xdr:nvSpPr>
        <xdr:cNvPr id="2" name="テキスト ボックス 1">
          <a:extLst>
            <a:ext uri="{FF2B5EF4-FFF2-40B4-BE49-F238E27FC236}">
              <a16:creationId xmlns:a16="http://schemas.microsoft.com/office/drawing/2014/main" id="{1D62617C-48B4-4C7B-98C9-44F979BB5767}"/>
            </a:ext>
          </a:extLst>
        </xdr:cNvPr>
        <xdr:cNvSpPr txBox="1"/>
      </xdr:nvSpPr>
      <xdr:spPr>
        <a:xfrm>
          <a:off x="10496550" y="63500"/>
          <a:ext cx="2295525" cy="5461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「白黒印刷」</a:t>
          </a:r>
          <a:r>
            <a:rPr kumimoji="1" lang="ja-JP" altLang="en-US" sz="1100" kern="1200"/>
            <a:t>されます。</a:t>
          </a:r>
          <a:endParaRPr kumimoji="1" lang="en-US" altLang="ja-JP" sz="1100" kern="1200"/>
        </a:p>
      </xdr:txBody>
    </xdr:sp>
    <xdr:clientData/>
  </xdr:twoCellAnchor>
  <xdr:twoCellAnchor>
    <xdr:from>
      <xdr:col>12</xdr:col>
      <xdr:colOff>73025</xdr:colOff>
      <xdr:row>4</xdr:row>
      <xdr:rowOff>219073</xdr:rowOff>
    </xdr:from>
    <xdr:to>
      <xdr:col>15</xdr:col>
      <xdr:colOff>542925</xdr:colOff>
      <xdr:row>7</xdr:row>
      <xdr:rowOff>189723</xdr:rowOff>
    </xdr:to>
    <xdr:sp macro="" textlink="">
      <xdr:nvSpPr>
        <xdr:cNvPr id="3" name="テキスト ボックス 2">
          <a:extLst>
            <a:ext uri="{FF2B5EF4-FFF2-40B4-BE49-F238E27FC236}">
              <a16:creationId xmlns:a16="http://schemas.microsoft.com/office/drawing/2014/main" id="{E7F68B17-B0B6-4E16-B11A-988562143094}"/>
            </a:ext>
          </a:extLst>
        </xdr:cNvPr>
        <xdr:cNvSpPr txBox="1"/>
      </xdr:nvSpPr>
      <xdr:spPr>
        <a:xfrm>
          <a:off x="10502900" y="1066798"/>
          <a:ext cx="2298700" cy="6088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事業所が複数ある場合</a:t>
          </a:r>
          <a:endParaRPr kumimoji="1" lang="en-US" altLang="ja-JP" sz="1100" b="1" kern="1200"/>
        </a:p>
        <a:p>
          <a:r>
            <a:rPr kumimoji="1" lang="ja-JP" altLang="en-US" sz="1100" b="1" kern="1200"/>
            <a:t>２つ目の事業所を入力</a:t>
          </a:r>
          <a:endParaRPr kumimoji="1" lang="en-US" altLang="ja-JP" sz="1100" kern="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66675</xdr:colOff>
      <xdr:row>0</xdr:row>
      <xdr:rowOff>63500</xdr:rowOff>
    </xdr:from>
    <xdr:to>
      <xdr:col>15</xdr:col>
      <xdr:colOff>523875</xdr:colOff>
      <xdr:row>3</xdr:row>
      <xdr:rowOff>19050</xdr:rowOff>
    </xdr:to>
    <xdr:sp macro="" textlink="">
      <xdr:nvSpPr>
        <xdr:cNvPr id="2" name="テキスト ボックス 1">
          <a:extLst>
            <a:ext uri="{FF2B5EF4-FFF2-40B4-BE49-F238E27FC236}">
              <a16:creationId xmlns:a16="http://schemas.microsoft.com/office/drawing/2014/main" id="{0D21EBB4-C3B9-4371-8658-C738823AC42A}"/>
            </a:ext>
          </a:extLst>
        </xdr:cNvPr>
        <xdr:cNvSpPr txBox="1"/>
      </xdr:nvSpPr>
      <xdr:spPr>
        <a:xfrm>
          <a:off x="10496550" y="63500"/>
          <a:ext cx="2286000" cy="5461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「白黒印刷」</a:t>
          </a:r>
          <a:r>
            <a:rPr kumimoji="1" lang="ja-JP" altLang="en-US" sz="1100" kern="1200"/>
            <a:t>されます。</a:t>
          </a:r>
          <a:endParaRPr kumimoji="1" lang="en-US" altLang="ja-JP" sz="1100" kern="1200"/>
        </a:p>
      </xdr:txBody>
    </xdr:sp>
    <xdr:clientData/>
  </xdr:twoCellAnchor>
  <xdr:twoCellAnchor>
    <xdr:from>
      <xdr:col>12</xdr:col>
      <xdr:colOff>76200</xdr:colOff>
      <xdr:row>4</xdr:row>
      <xdr:rowOff>215900</xdr:rowOff>
    </xdr:from>
    <xdr:to>
      <xdr:col>15</xdr:col>
      <xdr:colOff>542925</xdr:colOff>
      <xdr:row>8</xdr:row>
      <xdr:rowOff>2400</xdr:rowOff>
    </xdr:to>
    <xdr:sp macro="" textlink="">
      <xdr:nvSpPr>
        <xdr:cNvPr id="3" name="テキスト ボックス 2">
          <a:extLst>
            <a:ext uri="{FF2B5EF4-FFF2-40B4-BE49-F238E27FC236}">
              <a16:creationId xmlns:a16="http://schemas.microsoft.com/office/drawing/2014/main" id="{5C8A25A4-B299-49EA-9991-08717CBC3495}"/>
            </a:ext>
          </a:extLst>
        </xdr:cNvPr>
        <xdr:cNvSpPr txBox="1"/>
      </xdr:nvSpPr>
      <xdr:spPr>
        <a:xfrm>
          <a:off x="10506075" y="1063625"/>
          <a:ext cx="2295525" cy="6151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事業所が複数ある場合</a:t>
          </a:r>
          <a:endParaRPr kumimoji="1" lang="en-US" altLang="ja-JP" sz="1100" b="1" kern="1200"/>
        </a:p>
        <a:p>
          <a:r>
            <a:rPr kumimoji="1" lang="ja-JP" altLang="en-US" sz="1100" b="1" kern="1200"/>
            <a:t>３つ目の事業所を入力</a:t>
          </a:r>
          <a:endParaRPr kumimoji="1" lang="en-US" altLang="ja-JP" sz="1100" kern="12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57150</xdr:colOff>
      <xdr:row>0</xdr:row>
      <xdr:rowOff>66675</xdr:rowOff>
    </xdr:from>
    <xdr:to>
      <xdr:col>15</xdr:col>
      <xdr:colOff>520700</xdr:colOff>
      <xdr:row>3</xdr:row>
      <xdr:rowOff>25400</xdr:rowOff>
    </xdr:to>
    <xdr:sp macro="" textlink="">
      <xdr:nvSpPr>
        <xdr:cNvPr id="2" name="テキスト ボックス 1">
          <a:extLst>
            <a:ext uri="{FF2B5EF4-FFF2-40B4-BE49-F238E27FC236}">
              <a16:creationId xmlns:a16="http://schemas.microsoft.com/office/drawing/2014/main" id="{90BC17DC-66CA-4CD9-A903-9C6EBDEDF09E}"/>
            </a:ext>
          </a:extLst>
        </xdr:cNvPr>
        <xdr:cNvSpPr txBox="1"/>
      </xdr:nvSpPr>
      <xdr:spPr>
        <a:xfrm>
          <a:off x="10487025" y="66675"/>
          <a:ext cx="2292350" cy="5492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「白黒印刷」</a:t>
          </a:r>
          <a:r>
            <a:rPr kumimoji="1" lang="ja-JP" altLang="en-US" sz="1100" kern="1200"/>
            <a:t>されます。</a:t>
          </a:r>
          <a:endParaRPr kumimoji="1" lang="en-US" altLang="ja-JP" sz="1100" kern="1200"/>
        </a:p>
      </xdr:txBody>
    </xdr:sp>
    <xdr:clientData/>
  </xdr:twoCellAnchor>
  <xdr:twoCellAnchor>
    <xdr:from>
      <xdr:col>12</xdr:col>
      <xdr:colOff>76200</xdr:colOff>
      <xdr:row>4</xdr:row>
      <xdr:rowOff>215900</xdr:rowOff>
    </xdr:from>
    <xdr:to>
      <xdr:col>15</xdr:col>
      <xdr:colOff>542925</xdr:colOff>
      <xdr:row>7</xdr:row>
      <xdr:rowOff>189725</xdr:rowOff>
    </xdr:to>
    <xdr:sp macro="" textlink="">
      <xdr:nvSpPr>
        <xdr:cNvPr id="3" name="テキスト ボックス 2">
          <a:extLst>
            <a:ext uri="{FF2B5EF4-FFF2-40B4-BE49-F238E27FC236}">
              <a16:creationId xmlns:a16="http://schemas.microsoft.com/office/drawing/2014/main" id="{A1ECDAEC-5D9A-49FE-98D9-C0C1923AEC53}"/>
            </a:ext>
          </a:extLst>
        </xdr:cNvPr>
        <xdr:cNvSpPr txBox="1"/>
      </xdr:nvSpPr>
      <xdr:spPr>
        <a:xfrm>
          <a:off x="10506075" y="1063625"/>
          <a:ext cx="2295525" cy="6120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事業所が複数ある場合</a:t>
          </a:r>
          <a:endParaRPr kumimoji="1" lang="en-US" altLang="ja-JP" sz="1100" b="1" kern="1200"/>
        </a:p>
        <a:p>
          <a:r>
            <a:rPr kumimoji="1" lang="ja-JP" altLang="en-US" sz="1100" b="1" kern="1200"/>
            <a:t>４つ目の事業所を入力</a:t>
          </a:r>
          <a:endParaRPr kumimoji="1" lang="en-US" altLang="ja-JP" sz="1100" kern="12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174624</xdr:colOff>
      <xdr:row>6</xdr:row>
      <xdr:rowOff>6350</xdr:rowOff>
    </xdr:from>
    <xdr:to>
      <xdr:col>10</xdr:col>
      <xdr:colOff>22224</xdr:colOff>
      <xdr:row>7</xdr:row>
      <xdr:rowOff>47625</xdr:rowOff>
    </xdr:to>
    <xdr:sp macro="" textlink="">
      <xdr:nvSpPr>
        <xdr:cNvPr id="2" name="テキスト ボックス 1">
          <a:extLst>
            <a:ext uri="{FF2B5EF4-FFF2-40B4-BE49-F238E27FC236}">
              <a16:creationId xmlns:a16="http://schemas.microsoft.com/office/drawing/2014/main" id="{BA3122B0-6F2A-4833-827E-9409B5666F81}"/>
            </a:ext>
          </a:extLst>
        </xdr:cNvPr>
        <xdr:cNvSpPr txBox="1"/>
      </xdr:nvSpPr>
      <xdr:spPr>
        <a:xfrm>
          <a:off x="7118349" y="1225550"/>
          <a:ext cx="2286000" cy="5461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「白黒印刷」</a:t>
          </a:r>
          <a:r>
            <a:rPr kumimoji="1" lang="ja-JP" altLang="en-US" sz="1100" kern="1200"/>
            <a:t>されます。</a:t>
          </a:r>
          <a:endParaRPr kumimoji="1" lang="en-US" altLang="ja-JP" sz="1100" kern="1200"/>
        </a:p>
      </xdr:txBody>
    </xdr:sp>
    <xdr:clientData/>
  </xdr:twoCellAnchor>
  <xdr:twoCellAnchor>
    <xdr:from>
      <xdr:col>6</xdr:col>
      <xdr:colOff>174624</xdr:colOff>
      <xdr:row>8</xdr:row>
      <xdr:rowOff>0</xdr:rowOff>
    </xdr:from>
    <xdr:to>
      <xdr:col>10</xdr:col>
      <xdr:colOff>380999</xdr:colOff>
      <xdr:row>9</xdr:row>
      <xdr:rowOff>400050</xdr:rowOff>
    </xdr:to>
    <xdr:sp macro="" textlink="">
      <xdr:nvSpPr>
        <xdr:cNvPr id="3" name="テキスト ボックス 2">
          <a:extLst>
            <a:ext uri="{FF2B5EF4-FFF2-40B4-BE49-F238E27FC236}">
              <a16:creationId xmlns:a16="http://schemas.microsoft.com/office/drawing/2014/main" id="{1EBE1E8C-89A8-4835-BB3A-D5BE84AEA133}"/>
            </a:ext>
          </a:extLst>
        </xdr:cNvPr>
        <xdr:cNvSpPr txBox="1"/>
      </xdr:nvSpPr>
      <xdr:spPr>
        <a:xfrm>
          <a:off x="7118349" y="2228850"/>
          <a:ext cx="2644775" cy="9048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事業所名・サービス種別は</a:t>
          </a:r>
          <a:endParaRPr kumimoji="1" lang="en-US" altLang="ja-JP" sz="1100" kern="1200"/>
        </a:p>
        <a:p>
          <a:r>
            <a:rPr kumimoji="1" lang="ja-JP" altLang="en-US" sz="1100" kern="1200"/>
            <a:t>他のシートから転記されます。</a:t>
          </a:r>
          <a:endParaRPr kumimoji="1" lang="en-US" altLang="ja-JP" sz="1100" kern="1200"/>
        </a:p>
        <a:p>
          <a:r>
            <a:rPr kumimoji="1" lang="ja-JP" altLang="en-US" sz="1100" kern="1200"/>
            <a:t>別紙（１）①～④にご記入ください。</a:t>
          </a:r>
          <a:endParaRPr kumimoji="1" lang="en-US" altLang="ja-JP" sz="1100" kern="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228600</xdr:colOff>
      <xdr:row>5</xdr:row>
      <xdr:rowOff>0</xdr:rowOff>
    </xdr:from>
    <xdr:to>
      <xdr:col>7</xdr:col>
      <xdr:colOff>85725</xdr:colOff>
      <xdr:row>7</xdr:row>
      <xdr:rowOff>47625</xdr:rowOff>
    </xdr:to>
    <xdr:sp macro="" textlink="">
      <xdr:nvSpPr>
        <xdr:cNvPr id="3" name="テキスト ボックス 2">
          <a:extLst>
            <a:ext uri="{FF2B5EF4-FFF2-40B4-BE49-F238E27FC236}">
              <a16:creationId xmlns:a16="http://schemas.microsoft.com/office/drawing/2014/main" id="{7185F8BB-39D8-4083-B340-432A022CC879}"/>
            </a:ext>
          </a:extLst>
        </xdr:cNvPr>
        <xdr:cNvSpPr txBox="1"/>
      </xdr:nvSpPr>
      <xdr:spPr>
        <a:xfrm>
          <a:off x="6305550" y="1057275"/>
          <a:ext cx="2295525" cy="13239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１．収入の部</a:t>
          </a:r>
          <a:endParaRPr kumimoji="1" lang="en-US" altLang="ja-JP" sz="1100" kern="1200"/>
        </a:p>
        <a:p>
          <a:r>
            <a:rPr kumimoji="1" lang="ja-JP" altLang="en-US" sz="1100" kern="1200"/>
            <a:t>他シートから転記されます。</a:t>
          </a:r>
          <a:endParaRPr kumimoji="1" lang="en-US" altLang="ja-JP" sz="1100" kern="1200"/>
        </a:p>
        <a:p>
          <a:r>
            <a:rPr kumimoji="1" lang="ja-JP" altLang="en-US" sz="1100" kern="1200"/>
            <a:t>「寄付金その他の収入額」がある場合に入力してください。</a:t>
          </a:r>
          <a:endParaRPr kumimoji="1" lang="en-US" altLang="ja-JP" sz="1100" kern="1200"/>
        </a:p>
      </xdr:txBody>
    </xdr:sp>
    <xdr:clientData/>
  </xdr:twoCellAnchor>
  <xdr:twoCellAnchor>
    <xdr:from>
      <xdr:col>3</xdr:col>
      <xdr:colOff>228600</xdr:colOff>
      <xdr:row>14</xdr:row>
      <xdr:rowOff>47625</xdr:rowOff>
    </xdr:from>
    <xdr:to>
      <xdr:col>7</xdr:col>
      <xdr:colOff>85725</xdr:colOff>
      <xdr:row>15</xdr:row>
      <xdr:rowOff>82550</xdr:rowOff>
    </xdr:to>
    <xdr:sp macro="" textlink="">
      <xdr:nvSpPr>
        <xdr:cNvPr id="4" name="テキスト ボックス 3">
          <a:extLst>
            <a:ext uri="{FF2B5EF4-FFF2-40B4-BE49-F238E27FC236}">
              <a16:creationId xmlns:a16="http://schemas.microsoft.com/office/drawing/2014/main" id="{E18A1E4C-8ED7-D9B6-9335-980BD3306EE4}"/>
            </a:ext>
          </a:extLst>
        </xdr:cNvPr>
        <xdr:cNvSpPr txBox="1"/>
      </xdr:nvSpPr>
      <xdr:spPr>
        <a:xfrm>
          <a:off x="6305550" y="4381500"/>
          <a:ext cx="2295525" cy="11779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２．支出の部</a:t>
          </a:r>
          <a:endParaRPr kumimoji="1" lang="en-US" altLang="ja-JP" sz="1100" kern="1200"/>
        </a:p>
        <a:p>
          <a:r>
            <a:rPr kumimoji="1" lang="ja-JP" altLang="en-US" sz="1100" kern="1200"/>
            <a:t>全事業所の必要経費を合計した金額を、区分ごとに入力してください。</a:t>
          </a:r>
          <a:endParaRPr kumimoji="1" lang="en-US" altLang="ja-JP" sz="1100" kern="1200"/>
        </a:p>
      </xdr:txBody>
    </xdr:sp>
    <xdr:clientData/>
  </xdr:twoCellAnchor>
  <xdr:twoCellAnchor>
    <xdr:from>
      <xdr:col>3</xdr:col>
      <xdr:colOff>228600</xdr:colOff>
      <xdr:row>1</xdr:row>
      <xdr:rowOff>0</xdr:rowOff>
    </xdr:from>
    <xdr:to>
      <xdr:col>7</xdr:col>
      <xdr:colOff>76200</xdr:colOff>
      <xdr:row>3</xdr:row>
      <xdr:rowOff>146050</xdr:rowOff>
    </xdr:to>
    <xdr:sp macro="" textlink="">
      <xdr:nvSpPr>
        <xdr:cNvPr id="2" name="テキスト ボックス 1">
          <a:extLst>
            <a:ext uri="{FF2B5EF4-FFF2-40B4-BE49-F238E27FC236}">
              <a16:creationId xmlns:a16="http://schemas.microsoft.com/office/drawing/2014/main" id="{C7096FE4-658C-41F4-BE4D-03753DD56E4A}"/>
            </a:ext>
          </a:extLst>
        </xdr:cNvPr>
        <xdr:cNvSpPr txBox="1"/>
      </xdr:nvSpPr>
      <xdr:spPr>
        <a:xfrm>
          <a:off x="6305550" y="161925"/>
          <a:ext cx="2286000" cy="5461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「白黒印刷」</a:t>
          </a:r>
          <a:r>
            <a:rPr kumimoji="1" lang="ja-JP" altLang="en-US" sz="1100" kern="1200"/>
            <a:t>されます。</a:t>
          </a:r>
          <a:endParaRPr kumimoji="1" lang="en-US" altLang="ja-JP" sz="1100" kern="12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15875</xdr:colOff>
      <xdr:row>8</xdr:row>
      <xdr:rowOff>135404</xdr:rowOff>
    </xdr:from>
    <xdr:to>
      <xdr:col>14</xdr:col>
      <xdr:colOff>503704</xdr:colOff>
      <xdr:row>11</xdr:row>
      <xdr:rowOff>82923</xdr:rowOff>
    </xdr:to>
    <xdr:sp macro="" textlink="">
      <xdr:nvSpPr>
        <xdr:cNvPr id="4" name="テキスト ボックス 3">
          <a:extLst>
            <a:ext uri="{FF2B5EF4-FFF2-40B4-BE49-F238E27FC236}">
              <a16:creationId xmlns:a16="http://schemas.microsoft.com/office/drawing/2014/main" id="{7259E46B-63F6-462A-BC45-FF5CA33884B8}"/>
            </a:ext>
          </a:extLst>
        </xdr:cNvPr>
        <xdr:cNvSpPr txBox="1"/>
      </xdr:nvSpPr>
      <xdr:spPr>
        <a:xfrm>
          <a:off x="6807200" y="2192804"/>
          <a:ext cx="2316629" cy="71904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入力用シートから転記されます。</a:t>
          </a:r>
          <a:endParaRPr kumimoji="1" lang="en-US" altLang="ja-JP" sz="1100" kern="1200"/>
        </a:p>
        <a:p>
          <a:r>
            <a:rPr kumimoji="1" lang="ja-JP" altLang="en-US" sz="1100" kern="1200"/>
            <a:t>代表者印を押印してください。</a:t>
          </a:r>
          <a:endParaRPr kumimoji="1" lang="en-US" altLang="ja-JP" sz="1100" kern="1200"/>
        </a:p>
      </xdr:txBody>
    </xdr:sp>
    <xdr:clientData/>
  </xdr:twoCellAnchor>
  <xdr:twoCellAnchor>
    <xdr:from>
      <xdr:col>10</xdr:col>
      <xdr:colOff>190500</xdr:colOff>
      <xdr:row>8</xdr:row>
      <xdr:rowOff>57150</xdr:rowOff>
    </xdr:from>
    <xdr:to>
      <xdr:col>10</xdr:col>
      <xdr:colOff>533400</xdr:colOff>
      <xdr:row>11</xdr:row>
      <xdr:rowOff>116728</xdr:rowOff>
    </xdr:to>
    <xdr:sp macro="" textlink="">
      <xdr:nvSpPr>
        <xdr:cNvPr id="5" name="右中かっこ 4">
          <a:extLst>
            <a:ext uri="{FF2B5EF4-FFF2-40B4-BE49-F238E27FC236}">
              <a16:creationId xmlns:a16="http://schemas.microsoft.com/office/drawing/2014/main" id="{12EAD3A6-C333-45A3-A1C3-B7A14069E0A5}"/>
            </a:ext>
          </a:extLst>
        </xdr:cNvPr>
        <xdr:cNvSpPr/>
      </xdr:nvSpPr>
      <xdr:spPr>
        <a:xfrm>
          <a:off x="6372225" y="2114550"/>
          <a:ext cx="342900" cy="831103"/>
        </a:xfrm>
        <a:prstGeom prst="rightBrace">
          <a:avLst/>
        </a:prstGeom>
      </xdr:spPr>
      <xdr:style>
        <a:lnRef idx="2">
          <a:schemeClr val="accent1"/>
        </a:lnRef>
        <a:fillRef idx="0">
          <a:schemeClr val="accent1"/>
        </a:fillRef>
        <a:effectRef idx="1">
          <a:schemeClr val="accent1"/>
        </a:effectRef>
        <a:fontRef idx="minor">
          <a:schemeClr val="tx1"/>
        </a:fontRef>
      </xdr:style>
      <xdr:txBody>
        <a:bodyPr rtlCol="0" anchor="ctr"/>
        <a:lstStyle/>
        <a:p>
          <a:pPr algn="l"/>
          <a:endParaRPr kumimoji="1" lang="ja-JP" altLang="en-US" sz="1100" kern="1200"/>
        </a:p>
      </xdr:txBody>
    </xdr:sp>
    <xdr:clientData/>
  </xdr:twoCellAnchor>
  <xdr:twoCellAnchor>
    <xdr:from>
      <xdr:col>10</xdr:col>
      <xdr:colOff>209550</xdr:colOff>
      <xdr:row>19</xdr:row>
      <xdr:rowOff>36979</xdr:rowOff>
    </xdr:from>
    <xdr:to>
      <xdr:col>14</xdr:col>
      <xdr:colOff>87779</xdr:colOff>
      <xdr:row>20</xdr:row>
      <xdr:rowOff>0</xdr:rowOff>
    </xdr:to>
    <xdr:sp macro="" textlink="">
      <xdr:nvSpPr>
        <xdr:cNvPr id="6" name="テキスト ボックス 5">
          <a:extLst>
            <a:ext uri="{FF2B5EF4-FFF2-40B4-BE49-F238E27FC236}">
              <a16:creationId xmlns:a16="http://schemas.microsoft.com/office/drawing/2014/main" id="{ACC01972-32CB-167A-B00A-630C9C4AA93A}"/>
            </a:ext>
          </a:extLst>
        </xdr:cNvPr>
        <xdr:cNvSpPr txBox="1"/>
      </xdr:nvSpPr>
      <xdr:spPr>
        <a:xfrm>
          <a:off x="6391275" y="5018554"/>
          <a:ext cx="2316629" cy="60119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変更する理由を記載してください。</a:t>
          </a:r>
          <a:endParaRPr kumimoji="1" lang="en-US" altLang="ja-JP" sz="1100" kern="1200"/>
        </a:p>
      </xdr:txBody>
    </xdr:sp>
    <xdr:clientData/>
  </xdr:twoCellAnchor>
  <xdr:twoCellAnchor>
    <xdr:from>
      <xdr:col>10</xdr:col>
      <xdr:colOff>209550</xdr:colOff>
      <xdr:row>21</xdr:row>
      <xdr:rowOff>28574</xdr:rowOff>
    </xdr:from>
    <xdr:to>
      <xdr:col>14</xdr:col>
      <xdr:colOff>87779</xdr:colOff>
      <xdr:row>24</xdr:row>
      <xdr:rowOff>161924</xdr:rowOff>
    </xdr:to>
    <xdr:sp macro="" textlink="">
      <xdr:nvSpPr>
        <xdr:cNvPr id="7" name="テキスト ボックス 6">
          <a:extLst>
            <a:ext uri="{FF2B5EF4-FFF2-40B4-BE49-F238E27FC236}">
              <a16:creationId xmlns:a16="http://schemas.microsoft.com/office/drawing/2014/main" id="{0750C486-EAF5-1282-0FFD-8E30F51009BB}"/>
            </a:ext>
          </a:extLst>
        </xdr:cNvPr>
        <xdr:cNvSpPr txBox="1"/>
      </xdr:nvSpPr>
      <xdr:spPr>
        <a:xfrm>
          <a:off x="6391275" y="5962649"/>
          <a:ext cx="2316629" cy="10763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・既交付決定額</a:t>
          </a:r>
          <a:endParaRPr kumimoji="1" lang="en-US" altLang="ja-JP" sz="1100" kern="1200"/>
        </a:p>
        <a:p>
          <a:r>
            <a:rPr kumimoji="1" lang="ja-JP" altLang="en-US" sz="1100" kern="1200"/>
            <a:t>・変更承認申請額</a:t>
          </a:r>
          <a:endParaRPr kumimoji="1" lang="en-US" altLang="ja-JP" sz="1100" kern="1200"/>
        </a:p>
        <a:p>
          <a:r>
            <a:rPr kumimoji="1" lang="ja-JP" altLang="en-US" sz="1100" kern="1200"/>
            <a:t>を記載してください。</a:t>
          </a:r>
          <a:endParaRPr kumimoji="1" lang="en-US" altLang="ja-JP" sz="1100" kern="1200"/>
        </a:p>
      </xdr:txBody>
    </xdr:sp>
    <xdr:clientData/>
  </xdr:twoCellAnchor>
  <xdr:twoCellAnchor>
    <xdr:from>
      <xdr:col>10</xdr:col>
      <xdr:colOff>209550</xdr:colOff>
      <xdr:row>12</xdr:row>
      <xdr:rowOff>84604</xdr:rowOff>
    </xdr:from>
    <xdr:to>
      <xdr:col>14</xdr:col>
      <xdr:colOff>84604</xdr:colOff>
      <xdr:row>15</xdr:row>
      <xdr:rowOff>0</xdr:rowOff>
    </xdr:to>
    <xdr:sp macro="" textlink="">
      <xdr:nvSpPr>
        <xdr:cNvPr id="2" name="テキスト ボックス 1">
          <a:extLst>
            <a:ext uri="{FF2B5EF4-FFF2-40B4-BE49-F238E27FC236}">
              <a16:creationId xmlns:a16="http://schemas.microsoft.com/office/drawing/2014/main" id="{7E9DFC09-F10A-C5D5-C4BB-FC1C069AEC41}"/>
            </a:ext>
          </a:extLst>
        </xdr:cNvPr>
        <xdr:cNvSpPr txBox="1"/>
      </xdr:nvSpPr>
      <xdr:spPr>
        <a:xfrm>
          <a:off x="6391275" y="3294529"/>
          <a:ext cx="2313454" cy="60119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指令日・文書番号を追記してください。</a:t>
          </a:r>
          <a:endParaRPr kumimoji="1" lang="en-US" altLang="ja-JP" sz="1100" kern="1200"/>
        </a:p>
        <a:p>
          <a:endParaRPr kumimoji="1" lang="en-US" altLang="ja-JP" sz="1100" kern="1200"/>
        </a:p>
      </xdr:txBody>
    </xdr:sp>
    <xdr:clientData/>
  </xdr:twoCellAnchor>
  <xdr:twoCellAnchor>
    <xdr:from>
      <xdr:col>10</xdr:col>
      <xdr:colOff>107950</xdr:colOff>
      <xdr:row>0</xdr:row>
      <xdr:rowOff>101600</xdr:rowOff>
    </xdr:from>
    <xdr:to>
      <xdr:col>13</xdr:col>
      <xdr:colOff>571500</xdr:colOff>
      <xdr:row>2</xdr:row>
      <xdr:rowOff>142875</xdr:rowOff>
    </xdr:to>
    <xdr:sp macro="" textlink="">
      <xdr:nvSpPr>
        <xdr:cNvPr id="3" name="テキスト ボックス 2">
          <a:extLst>
            <a:ext uri="{FF2B5EF4-FFF2-40B4-BE49-F238E27FC236}">
              <a16:creationId xmlns:a16="http://schemas.microsoft.com/office/drawing/2014/main" id="{D7BF48AE-15DC-47CB-895E-79A31A4E8320}"/>
            </a:ext>
          </a:extLst>
        </xdr:cNvPr>
        <xdr:cNvSpPr txBox="1"/>
      </xdr:nvSpPr>
      <xdr:spPr>
        <a:xfrm>
          <a:off x="6286500" y="101600"/>
          <a:ext cx="2292350" cy="5492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「白黒印刷」</a:t>
          </a:r>
          <a:r>
            <a:rPr kumimoji="1" lang="ja-JP" altLang="en-US" sz="1100" kern="1200"/>
            <a:t>されます。</a:t>
          </a:r>
          <a:endParaRPr kumimoji="1" lang="en-US" altLang="ja-JP" sz="1100" kern="12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152400</xdr:colOff>
      <xdr:row>13</xdr:row>
      <xdr:rowOff>146047</xdr:rowOff>
    </xdr:from>
    <xdr:to>
      <xdr:col>17</xdr:col>
      <xdr:colOff>247650</xdr:colOff>
      <xdr:row>18</xdr:row>
      <xdr:rowOff>168772</xdr:rowOff>
    </xdr:to>
    <xdr:sp macro="" textlink="">
      <xdr:nvSpPr>
        <xdr:cNvPr id="2" name="テキスト ボックス 1">
          <a:extLst>
            <a:ext uri="{FF2B5EF4-FFF2-40B4-BE49-F238E27FC236}">
              <a16:creationId xmlns:a16="http://schemas.microsoft.com/office/drawing/2014/main" id="{5E5F0C07-C74A-4A78-A4E8-3F40D624A1CC}"/>
            </a:ext>
          </a:extLst>
        </xdr:cNvPr>
        <xdr:cNvSpPr txBox="1"/>
      </xdr:nvSpPr>
      <xdr:spPr>
        <a:xfrm>
          <a:off x="10601325" y="2584447"/>
          <a:ext cx="3143250" cy="10800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変更前：上段（申請書から転記されます）</a:t>
          </a:r>
          <a:endParaRPr kumimoji="1" lang="en-US" altLang="ja-JP" sz="1100" kern="1200"/>
        </a:p>
        <a:p>
          <a:r>
            <a:rPr kumimoji="1" lang="ja-JP" altLang="en-US" sz="1100" b="1" kern="1200"/>
            <a:t>変更後：下段（変更があった箇所のみ）</a:t>
          </a:r>
          <a:endParaRPr kumimoji="1" lang="en-US" altLang="ja-JP" sz="1100" b="1" kern="1200"/>
        </a:p>
        <a:p>
          <a:r>
            <a:rPr kumimoji="1" lang="ja-JP" altLang="en-US" sz="1100" b="1" kern="1200"/>
            <a:t>に入力</a:t>
          </a:r>
          <a:r>
            <a:rPr kumimoji="1" lang="ja-JP" altLang="en-US" sz="1100" kern="1200"/>
            <a:t>してください。</a:t>
          </a:r>
          <a:endParaRPr kumimoji="1" lang="en-US" altLang="ja-JP" sz="1100" kern="1200"/>
        </a:p>
        <a:p>
          <a:r>
            <a:rPr kumimoji="1" lang="ja-JP" altLang="en-US" sz="1100" kern="1200"/>
            <a:t>　</a:t>
          </a:r>
          <a:r>
            <a:rPr kumimoji="1" lang="en-US" altLang="ja-JP" sz="1100" kern="1200"/>
            <a:t>※</a:t>
          </a:r>
          <a:r>
            <a:rPr kumimoji="1" lang="ja-JP" altLang="en-US" sz="1100" kern="1200"/>
            <a:t>変更がある事業所以外、提出不要</a:t>
          </a:r>
          <a:endParaRPr kumimoji="1" lang="en-US" altLang="ja-JP" sz="1100" kern="1200"/>
        </a:p>
      </xdr:txBody>
    </xdr:sp>
    <xdr:clientData/>
  </xdr:twoCellAnchor>
  <xdr:twoCellAnchor>
    <xdr:from>
      <xdr:col>12</xdr:col>
      <xdr:colOff>152400</xdr:colOff>
      <xdr:row>1</xdr:row>
      <xdr:rowOff>0</xdr:rowOff>
    </xdr:from>
    <xdr:to>
      <xdr:col>16</xdr:col>
      <xdr:colOff>9525</xdr:colOff>
      <xdr:row>3</xdr:row>
      <xdr:rowOff>114300</xdr:rowOff>
    </xdr:to>
    <xdr:sp macro="" textlink="">
      <xdr:nvSpPr>
        <xdr:cNvPr id="3" name="テキスト ボックス 2">
          <a:extLst>
            <a:ext uri="{FF2B5EF4-FFF2-40B4-BE49-F238E27FC236}">
              <a16:creationId xmlns:a16="http://schemas.microsoft.com/office/drawing/2014/main" id="{CD4B8ECF-F64D-4458-A57A-7E2062ECC5C9}"/>
            </a:ext>
          </a:extLst>
        </xdr:cNvPr>
        <xdr:cNvSpPr txBox="1"/>
      </xdr:nvSpPr>
      <xdr:spPr>
        <a:xfrm>
          <a:off x="10601325" y="161925"/>
          <a:ext cx="2295525" cy="54292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「白黒印刷」</a:t>
          </a:r>
          <a:r>
            <a:rPr kumimoji="1" lang="ja-JP" altLang="en-US" sz="1100" kern="1200"/>
            <a:t>されます。</a:t>
          </a:r>
          <a:endParaRPr kumimoji="1" lang="en-US" altLang="ja-JP"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2.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3.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15.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16.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1.xml"/><Relationship Id="rId1" Type="http://schemas.openxmlformats.org/officeDocument/2006/relationships/printerSettings" Target="../printerSettings/printerSettings22.bin"/><Relationship Id="rId4" Type="http://schemas.openxmlformats.org/officeDocument/2006/relationships/comments" Target="../comments17.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5.xml"/><Relationship Id="rId1" Type="http://schemas.openxmlformats.org/officeDocument/2006/relationships/printerSettings" Target="../printerSettings/printerSettings26.bin"/><Relationship Id="rId4" Type="http://schemas.openxmlformats.org/officeDocument/2006/relationships/comments" Target="../comments18.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0C80E-17F1-457F-9083-B3288C2786FB}">
  <sheetPr>
    <tabColor rgb="FFFFFF00"/>
  </sheetPr>
  <dimension ref="A1:E23"/>
  <sheetViews>
    <sheetView tabSelected="1" workbookViewId="0"/>
  </sheetViews>
  <sheetFormatPr defaultRowHeight="13"/>
  <cols>
    <col min="1" max="1" width="18.6328125" customWidth="1"/>
    <col min="2" max="2" width="35.6328125" customWidth="1"/>
    <col min="3" max="3" width="22.7265625" customWidth="1"/>
    <col min="4" max="4" width="55.6328125" customWidth="1"/>
  </cols>
  <sheetData>
    <row r="1" spans="1:5" ht="20" customHeight="1">
      <c r="A1" s="125" t="s">
        <v>278</v>
      </c>
    </row>
    <row r="2" spans="1:5" ht="15" customHeight="1">
      <c r="A2" s="119"/>
    </row>
    <row r="3" spans="1:5" ht="20" customHeight="1">
      <c r="A3" s="119" t="s">
        <v>284</v>
      </c>
      <c r="C3" s="129" t="s">
        <v>264</v>
      </c>
    </row>
    <row r="4" spans="1:5" ht="20" customHeight="1">
      <c r="A4" s="127" t="s">
        <v>107</v>
      </c>
      <c r="B4" s="164"/>
      <c r="C4" s="130" t="s">
        <v>265</v>
      </c>
    </row>
    <row r="5" spans="1:5" ht="20" customHeight="1">
      <c r="A5" s="127" t="s">
        <v>108</v>
      </c>
      <c r="B5" s="164"/>
      <c r="C5" s="130" t="s">
        <v>266</v>
      </c>
    </row>
    <row r="6" spans="1:5" ht="20" customHeight="1">
      <c r="A6" s="127" t="s">
        <v>109</v>
      </c>
      <c r="B6" s="164"/>
      <c r="C6" s="130" t="s">
        <v>267</v>
      </c>
    </row>
    <row r="7" spans="1:5" ht="20" customHeight="1"/>
    <row r="8" spans="1:5" ht="20" customHeight="1">
      <c r="A8" s="119" t="s">
        <v>295</v>
      </c>
    </row>
    <row r="9" spans="1:5" ht="20" customHeight="1">
      <c r="A9" s="257" t="s">
        <v>296</v>
      </c>
      <c r="B9" s="258"/>
      <c r="C9" s="152" t="s">
        <v>269</v>
      </c>
      <c r="D9" s="152" t="s">
        <v>297</v>
      </c>
    </row>
    <row r="10" spans="1:5" ht="20" customHeight="1">
      <c r="A10" s="261" t="s">
        <v>304</v>
      </c>
      <c r="B10" s="262"/>
      <c r="C10" s="160" t="s">
        <v>298</v>
      </c>
      <c r="D10" s="162" t="s">
        <v>307</v>
      </c>
      <c r="E10" s="126"/>
    </row>
    <row r="11" spans="1:5" ht="30" customHeight="1">
      <c r="A11" s="259" t="s">
        <v>301</v>
      </c>
      <c r="B11" s="263"/>
      <c r="C11" s="161" t="s">
        <v>298</v>
      </c>
      <c r="D11" s="163" t="s">
        <v>300</v>
      </c>
    </row>
    <row r="12" spans="1:5" ht="45" customHeight="1">
      <c r="A12" s="259" t="s">
        <v>302</v>
      </c>
      <c r="B12" s="260"/>
      <c r="C12" s="159" t="s">
        <v>299</v>
      </c>
      <c r="D12" s="424" t="s">
        <v>306</v>
      </c>
    </row>
    <row r="13" spans="1:5" ht="20" customHeight="1">
      <c r="A13" s="264" t="s">
        <v>303</v>
      </c>
      <c r="B13" s="265"/>
      <c r="C13" s="159"/>
      <c r="D13" s="159"/>
    </row>
    <row r="14" spans="1:5" ht="20" customHeight="1">
      <c r="A14" s="133" t="s">
        <v>270</v>
      </c>
      <c r="B14" s="134"/>
      <c r="C14" s="19" t="s">
        <v>286</v>
      </c>
      <c r="D14" s="163" t="s">
        <v>275</v>
      </c>
      <c r="E14" s="126"/>
    </row>
    <row r="15" spans="1:5" ht="20" customHeight="1">
      <c r="A15" s="131" t="s">
        <v>272</v>
      </c>
      <c r="B15" s="132"/>
      <c r="C15" s="11" t="s">
        <v>271</v>
      </c>
      <c r="D15" s="163" t="s">
        <v>276</v>
      </c>
    </row>
    <row r="16" spans="1:5" ht="20" customHeight="1">
      <c r="A16" s="131" t="s">
        <v>288</v>
      </c>
      <c r="B16" s="132"/>
      <c r="C16" s="11" t="s">
        <v>287</v>
      </c>
      <c r="D16" s="163" t="s">
        <v>277</v>
      </c>
    </row>
    <row r="17" spans="1:4" ht="20" customHeight="1">
      <c r="A17" s="133" t="s">
        <v>273</v>
      </c>
      <c r="B17" s="134"/>
      <c r="C17" s="19" t="s">
        <v>285</v>
      </c>
      <c r="D17" s="163" t="s">
        <v>280</v>
      </c>
    </row>
    <row r="18" spans="1:4" ht="45" customHeight="1">
      <c r="A18" s="255" t="s">
        <v>268</v>
      </c>
      <c r="B18" s="256"/>
      <c r="C18" s="17" t="s">
        <v>274</v>
      </c>
      <c r="D18" s="425" t="s">
        <v>308</v>
      </c>
    </row>
    <row r="19" spans="1:4" ht="20" customHeight="1">
      <c r="A19" s="124"/>
    </row>
    <row r="20" spans="1:4" ht="20" customHeight="1">
      <c r="A20" s="120" t="s">
        <v>279</v>
      </c>
    </row>
    <row r="21" spans="1:4" ht="20" customHeight="1">
      <c r="A21" s="124" t="s">
        <v>282</v>
      </c>
    </row>
    <row r="22" spans="1:4" ht="20" customHeight="1">
      <c r="A22" s="124" t="s">
        <v>283</v>
      </c>
    </row>
    <row r="23" spans="1:4" ht="20" customHeight="1">
      <c r="A23" s="119" t="s">
        <v>281</v>
      </c>
    </row>
  </sheetData>
  <mergeCells count="6">
    <mergeCell ref="A18:B18"/>
    <mergeCell ref="A9:B9"/>
    <mergeCell ref="A12:B12"/>
    <mergeCell ref="A10:B10"/>
    <mergeCell ref="A11:B11"/>
    <mergeCell ref="A13:B13"/>
  </mergeCells>
  <phoneticPr fontId="2"/>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7A731-AA41-45EF-A73C-710157323E05}">
  <sheetPr>
    <tabColor theme="5" tint="0.59999389629810485"/>
    <pageSetUpPr fitToPage="1"/>
  </sheetPr>
  <dimension ref="A1:M56"/>
  <sheetViews>
    <sheetView view="pageBreakPreview" zoomScaleNormal="100" zoomScaleSheetLayoutView="100" workbookViewId="0">
      <selection activeCell="E29" sqref="E29:F30"/>
    </sheetView>
  </sheetViews>
  <sheetFormatPr defaultRowHeight="13"/>
  <cols>
    <col min="1" max="1" width="4.6328125" customWidth="1"/>
    <col min="2" max="2" width="15.6328125" customWidth="1"/>
    <col min="3" max="3" width="25.6328125" customWidth="1"/>
    <col min="4" max="4" width="11.6328125" hidden="1" customWidth="1"/>
    <col min="5" max="5" width="13.6328125" customWidth="1"/>
    <col min="6" max="6" width="2.7265625" customWidth="1"/>
    <col min="7" max="7" width="15.6328125" customWidth="1"/>
    <col min="8" max="8" width="12.6328125" customWidth="1"/>
    <col min="9" max="11" width="15.6328125" customWidth="1"/>
    <col min="12" max="12" width="11.90625" customWidth="1"/>
  </cols>
  <sheetData>
    <row r="1" spans="1:13">
      <c r="A1" t="s">
        <v>292</v>
      </c>
    </row>
    <row r="2" spans="1:13" ht="19">
      <c r="A2" s="280" t="s">
        <v>239</v>
      </c>
      <c r="B2" s="280"/>
      <c r="C2" s="280"/>
      <c r="D2" s="280"/>
      <c r="E2" s="280"/>
      <c r="F2" s="280"/>
      <c r="G2" s="280"/>
      <c r="H2" s="280"/>
      <c r="I2" s="280"/>
      <c r="J2" s="280"/>
      <c r="K2" s="280"/>
      <c r="L2" s="280"/>
      <c r="M2" s="1"/>
    </row>
    <row r="3" spans="1:13" ht="15" customHeight="1">
      <c r="B3" s="51"/>
      <c r="C3" s="51"/>
      <c r="D3" s="51"/>
      <c r="E3" s="51"/>
      <c r="F3" s="112"/>
      <c r="G3" s="51"/>
      <c r="H3" s="51"/>
      <c r="I3" s="51"/>
      <c r="J3" s="51"/>
      <c r="K3" s="51"/>
      <c r="L3" s="1"/>
      <c r="M3" s="1"/>
    </row>
    <row r="4" spans="1:13" ht="20" customHeight="1">
      <c r="A4" s="272" t="s">
        <v>42</v>
      </c>
      <c r="B4" s="273"/>
      <c r="C4" s="356">
        <f>'別紙(1)①'!C4</f>
        <v>0</v>
      </c>
      <c r="D4" s="357"/>
      <c r="E4" s="357"/>
      <c r="F4" s="357"/>
      <c r="G4" s="357"/>
      <c r="H4" s="357"/>
      <c r="I4" s="357"/>
      <c r="J4" s="63"/>
      <c r="K4" s="51"/>
      <c r="L4" s="1"/>
      <c r="M4" s="1"/>
    </row>
    <row r="5" spans="1:13" ht="20" customHeight="1">
      <c r="A5" s="274" t="s">
        <v>43</v>
      </c>
      <c r="B5" s="275"/>
      <c r="C5" s="358">
        <f>'別紙(1)①'!C5</f>
        <v>0</v>
      </c>
      <c r="D5" s="359"/>
      <c r="E5" s="359"/>
      <c r="F5" s="359"/>
      <c r="G5" s="359"/>
      <c r="H5" s="359"/>
      <c r="I5" s="359"/>
      <c r="J5" s="63"/>
      <c r="K5" s="51"/>
      <c r="L5" s="1"/>
      <c r="M5" s="1"/>
    </row>
    <row r="6" spans="1:13" ht="15" customHeight="1">
      <c r="B6" s="29"/>
      <c r="C6" s="59" t="str">
        <f>IF(COUNTIF(データセット!B2:B33,C5),"※別記１のサービスに該当","")</f>
        <v/>
      </c>
      <c r="D6" s="51"/>
      <c r="E6" s="51"/>
      <c r="F6" s="112"/>
      <c r="G6" s="51"/>
      <c r="H6" s="51"/>
      <c r="I6" s="51"/>
      <c r="J6" s="51"/>
      <c r="K6" s="51"/>
      <c r="L6" s="1"/>
      <c r="M6" s="1"/>
    </row>
    <row r="7" spans="1:13" ht="15" customHeight="1">
      <c r="B7" s="29"/>
      <c r="C7" s="59" t="str">
        <f>IF(COUNTIF(データセット!C2:C42,C5),"※別記２のサービスに該当","")</f>
        <v/>
      </c>
      <c r="D7" s="51"/>
      <c r="E7" s="51"/>
      <c r="F7" s="112"/>
      <c r="G7" s="51"/>
      <c r="H7" s="51"/>
      <c r="I7" s="51"/>
      <c r="J7" s="51"/>
      <c r="K7" s="51"/>
      <c r="L7" s="1"/>
      <c r="M7" s="1"/>
    </row>
    <row r="8" spans="1:13" ht="15" customHeight="1">
      <c r="B8" s="29"/>
      <c r="C8" s="51"/>
      <c r="D8" s="51"/>
      <c r="E8" s="51"/>
      <c r="F8" s="112"/>
      <c r="G8" s="51"/>
      <c r="H8" s="51"/>
      <c r="I8" s="51"/>
      <c r="J8" s="51"/>
      <c r="K8" s="51"/>
      <c r="L8" s="1"/>
      <c r="M8" s="1"/>
    </row>
    <row r="9" spans="1:13" ht="12" customHeight="1">
      <c r="A9" s="293" t="s">
        <v>52</v>
      </c>
      <c r="B9" s="294"/>
      <c r="C9" s="281" t="s">
        <v>223</v>
      </c>
      <c r="D9" s="281" t="s">
        <v>213</v>
      </c>
      <c r="E9" s="299" t="s">
        <v>249</v>
      </c>
      <c r="F9" s="300"/>
      <c r="G9" s="281" t="s">
        <v>218</v>
      </c>
      <c r="H9" s="281" t="s">
        <v>248</v>
      </c>
      <c r="I9" s="281" t="s">
        <v>51</v>
      </c>
      <c r="J9" s="281" t="s">
        <v>219</v>
      </c>
      <c r="K9" s="284" t="s">
        <v>215</v>
      </c>
    </row>
    <row r="10" spans="1:13" ht="12" customHeight="1">
      <c r="A10" s="295"/>
      <c r="B10" s="296"/>
      <c r="C10" s="282"/>
      <c r="D10" s="282"/>
      <c r="E10" s="301"/>
      <c r="F10" s="302"/>
      <c r="G10" s="282"/>
      <c r="H10" s="282"/>
      <c r="I10" s="282"/>
      <c r="J10" s="282"/>
      <c r="K10" s="284"/>
    </row>
    <row r="11" spans="1:13" ht="12" customHeight="1">
      <c r="A11" s="295"/>
      <c r="B11" s="296"/>
      <c r="C11" s="282"/>
      <c r="D11" s="282"/>
      <c r="E11" s="301"/>
      <c r="F11" s="302"/>
      <c r="G11" s="282"/>
      <c r="H11" s="282"/>
      <c r="I11" s="282"/>
      <c r="J11" s="282"/>
      <c r="K11" s="284"/>
    </row>
    <row r="12" spans="1:13" ht="12" customHeight="1">
      <c r="A12" s="295"/>
      <c r="B12" s="296"/>
      <c r="C12" s="282"/>
      <c r="D12" s="282"/>
      <c r="E12" s="301"/>
      <c r="F12" s="302"/>
      <c r="G12" s="282"/>
      <c r="H12" s="282"/>
      <c r="I12" s="282"/>
      <c r="J12" s="282"/>
      <c r="K12" s="284"/>
    </row>
    <row r="13" spans="1:13" ht="12" customHeight="1">
      <c r="A13" s="295"/>
      <c r="B13" s="296"/>
      <c r="C13" s="282"/>
      <c r="D13" s="282"/>
      <c r="E13" s="301"/>
      <c r="F13" s="302"/>
      <c r="G13" s="283"/>
      <c r="H13" s="283"/>
      <c r="I13" s="283"/>
      <c r="J13" s="283"/>
      <c r="K13" s="285"/>
    </row>
    <row r="14" spans="1:13" ht="13" customHeight="1">
      <c r="A14" s="297"/>
      <c r="B14" s="298"/>
      <c r="C14" s="292"/>
      <c r="D14" s="292"/>
      <c r="E14" s="303"/>
      <c r="F14" s="304"/>
      <c r="G14" s="31" t="s">
        <v>4</v>
      </c>
      <c r="H14" s="31" t="s">
        <v>5</v>
      </c>
      <c r="I14" s="31" t="s">
        <v>6</v>
      </c>
      <c r="J14" s="31" t="s">
        <v>7</v>
      </c>
      <c r="K14" s="31" t="s">
        <v>58</v>
      </c>
    </row>
    <row r="15" spans="1:13" ht="17" customHeight="1">
      <c r="A15" s="286">
        <v>1</v>
      </c>
      <c r="B15" s="289" t="s">
        <v>2</v>
      </c>
      <c r="C15" s="368">
        <f>'別紙(1)①'!C15</f>
        <v>0</v>
      </c>
      <c r="D15" s="367" t="e">
        <f>IF(C15="","",VLOOKUP(C15,$B$39:$C$56,2,FALSE))</f>
        <v>#N/A</v>
      </c>
      <c r="E15" s="334">
        <f>'別紙(1)①'!E15</f>
        <v>0</v>
      </c>
      <c r="F15" s="329" t="str">
        <f>'別紙(1)①'!F15</f>
        <v/>
      </c>
      <c r="G15" s="355" t="str">
        <f>'別紙(1)①'!G15</f>
        <v/>
      </c>
      <c r="H15" s="111">
        <f>IF(H16="",'別紙(1)①'!H15,"("&amp;TEXT('別紙(1)①'!H15,"#,##0")&amp;")")</f>
        <v>0</v>
      </c>
      <c r="I15" s="80">
        <f>IF(I16="",'別紙(1)①'!I15,"("&amp;TEXT('別紙(1)①'!I15,"#,##0")&amp;")")</f>
        <v>0</v>
      </c>
      <c r="J15" s="79" t="str">
        <f>IF(J16="",'別紙(1)①'!J15,"("&amp;IF('別紙(1)①'!J15="",0,TEXT('別紙(1)①'!J15,"#,##0"))&amp;")")</f>
        <v/>
      </c>
      <c r="K15" s="79" t="str">
        <f>IF(K16="",'別紙(1)①'!K15,"("&amp;IF('別紙(1)①'!K15="",0,TEXT('別紙(1)①'!K15,"#,##0"))&amp;")")</f>
        <v/>
      </c>
    </row>
    <row r="16" spans="1:13" ht="18" customHeight="1">
      <c r="A16" s="286"/>
      <c r="B16" s="289"/>
      <c r="C16" s="361"/>
      <c r="D16" s="363"/>
      <c r="E16" s="335"/>
      <c r="F16" s="330"/>
      <c r="G16" s="366"/>
      <c r="H16" s="224"/>
      <c r="I16" s="225"/>
      <c r="J16" s="117" t="str">
        <f t="shared" ref="J16:J30" si="0">IF(I16="","",ROUNDDOWN(I16*0.8,0))</f>
        <v/>
      </c>
      <c r="K16" s="114" t="str">
        <f>IF(I16="","",IF(J16&gt;G15*IF(H16="",H15,H16),G15*IF(H16="",H15,H16),ROUNDDOWN(J16,-3)))</f>
        <v/>
      </c>
    </row>
    <row r="17" spans="1:12" ht="17" customHeight="1">
      <c r="A17" s="286"/>
      <c r="B17" s="289"/>
      <c r="C17" s="360">
        <f>'別紙(1)①'!C16</f>
        <v>0</v>
      </c>
      <c r="D17" s="362" t="e">
        <f>IF(C17="","",VLOOKUP(C17,$B$39:$C$56,2,FALSE))</f>
        <v>#N/A</v>
      </c>
      <c r="E17" s="364">
        <f>'別紙(1)①'!E16</f>
        <v>0</v>
      </c>
      <c r="F17" s="331" t="str">
        <f>'別紙(1)①'!F16</f>
        <v/>
      </c>
      <c r="G17" s="365" t="str">
        <f>'別紙(1)①'!G16</f>
        <v/>
      </c>
      <c r="H17" s="226">
        <f>IF(H18="",'別紙(1)①'!H16,"("&amp;TEXT('別紙(1)①'!H16,"#,##0")&amp;")")</f>
        <v>0</v>
      </c>
      <c r="I17" s="227">
        <f>IF(I18="",'別紙(1)①'!I16,"("&amp;TEXT('別紙(1)①'!I16,"#,##0")&amp;")")</f>
        <v>0</v>
      </c>
      <c r="J17" s="227" t="str">
        <f>IF(J18="",'別紙(1)①'!J16,"("&amp;IF('別紙(1)①'!J16="",0,TEXT('別紙(1)①'!J16,"#,##0"))&amp;")")</f>
        <v/>
      </c>
      <c r="K17" s="227" t="str">
        <f>IF(K18="",'別紙(1)①'!K16,"("&amp;IF('別紙(1)①'!K16="",0,TEXT('別紙(1)①'!K16,"#,##0"))&amp;")")</f>
        <v/>
      </c>
    </row>
    <row r="18" spans="1:12" ht="18" customHeight="1">
      <c r="A18" s="286"/>
      <c r="B18" s="289"/>
      <c r="C18" s="361"/>
      <c r="D18" s="363"/>
      <c r="E18" s="335"/>
      <c r="F18" s="330"/>
      <c r="G18" s="366"/>
      <c r="H18" s="224"/>
      <c r="I18" s="225"/>
      <c r="J18" s="117" t="str">
        <f t="shared" si="0"/>
        <v/>
      </c>
      <c r="K18" s="114" t="str">
        <f>IF(I18="","",IF(J18&gt;G17*IF(H18="",H17,H18),G17*IF(H18="",H17,H18),ROUNDDOWN(J18,-3)))</f>
        <v/>
      </c>
    </row>
    <row r="19" spans="1:12" ht="17" customHeight="1">
      <c r="A19" s="286"/>
      <c r="B19" s="289"/>
      <c r="C19" s="345">
        <f>'別紙(1)①'!C17</f>
        <v>0</v>
      </c>
      <c r="D19" s="347" t="e">
        <f>IF(C19="","",VLOOKUP(C19,$B$39:$C$56,2,FALSE))</f>
        <v>#N/A</v>
      </c>
      <c r="E19" s="349">
        <f>'別紙(1)①'!E17</f>
        <v>0</v>
      </c>
      <c r="F19" s="332" t="str">
        <f>'別紙(1)①'!F17</f>
        <v/>
      </c>
      <c r="G19" s="351" t="str">
        <f>'別紙(1)①'!G17</f>
        <v/>
      </c>
      <c r="H19" s="222">
        <f>IF(H20="",'別紙(1)①'!H17,"("&amp;TEXT('別紙(1)①'!H17,"#,##0")&amp;")")</f>
        <v>0</v>
      </c>
      <c r="I19" s="223">
        <f>IF(I20="",'別紙(1)①'!I17,"("&amp;TEXT('別紙(1)①'!I17,"#,##0")&amp;")")</f>
        <v>0</v>
      </c>
      <c r="J19" s="223" t="str">
        <f>IF(J20="",'別紙(1)①'!J17,"("&amp;IF('別紙(1)①'!J17="",0,TEXT('別紙(1)①'!J17,"#,##0"))&amp;")")</f>
        <v/>
      </c>
      <c r="K19" s="223" t="str">
        <f>IF(K20="",'別紙(1)①'!K17,"("&amp;IF('別紙(1)①'!K17="",0,TEXT('別紙(1)①'!K17,"#,##0"))&amp;")")</f>
        <v/>
      </c>
    </row>
    <row r="20" spans="1:12" ht="18" customHeight="1">
      <c r="A20" s="286"/>
      <c r="B20" s="289"/>
      <c r="C20" s="361"/>
      <c r="D20" s="363"/>
      <c r="E20" s="335"/>
      <c r="F20" s="330"/>
      <c r="G20" s="366"/>
      <c r="H20" s="224"/>
      <c r="I20" s="225"/>
      <c r="J20" s="117" t="str">
        <f t="shared" si="0"/>
        <v/>
      </c>
      <c r="K20" s="114" t="str">
        <f>IF(I20="","",IF(J20&gt;G19*IF(H20="",H19,H20),G19*IF(H20="",H19,H20),ROUNDDOWN(J20,-3)))</f>
        <v/>
      </c>
    </row>
    <row r="21" spans="1:12" ht="17" customHeight="1">
      <c r="A21" s="286"/>
      <c r="B21" s="289"/>
      <c r="C21" s="360">
        <f>'別紙(1)①'!C18</f>
        <v>0</v>
      </c>
      <c r="D21" s="362" t="e">
        <f>IF(C21="","",VLOOKUP(C21,$B$39:$C$56,2,FALSE))</f>
        <v>#N/A</v>
      </c>
      <c r="E21" s="364">
        <f>'別紙(1)①'!E18</f>
        <v>0</v>
      </c>
      <c r="F21" s="331" t="str">
        <f>'別紙(1)①'!F18</f>
        <v/>
      </c>
      <c r="G21" s="365" t="str">
        <f>'別紙(1)①'!G18</f>
        <v/>
      </c>
      <c r="H21" s="226">
        <f>IF(H22="",'別紙(1)①'!H18,"("&amp;TEXT('別紙(1)①'!H18,"#,##0")&amp;")")</f>
        <v>0</v>
      </c>
      <c r="I21" s="227">
        <f>IF(I22="",'別紙(1)①'!I18,"("&amp;TEXT('別紙(1)①'!I18,"#,##0")&amp;")")</f>
        <v>0</v>
      </c>
      <c r="J21" s="227" t="str">
        <f>IF(J22="",'別紙(1)①'!J18,"("&amp;IF('別紙(1)①'!J18="",0,TEXT('別紙(1)①'!J18,"#,##0"))&amp;")")</f>
        <v/>
      </c>
      <c r="K21" s="227" t="str">
        <f>IF(K22="",'別紙(1)①'!K18,"("&amp;IF('別紙(1)①'!K18="",0,TEXT('別紙(1)①'!K18,"#,##0"))&amp;")")</f>
        <v/>
      </c>
    </row>
    <row r="22" spans="1:12" ht="18" customHeight="1">
      <c r="A22" s="286"/>
      <c r="B22" s="289"/>
      <c r="C22" s="361"/>
      <c r="D22" s="363"/>
      <c r="E22" s="335"/>
      <c r="F22" s="330"/>
      <c r="G22" s="366"/>
      <c r="H22" s="224"/>
      <c r="I22" s="225"/>
      <c r="J22" s="117" t="str">
        <f t="shared" si="0"/>
        <v/>
      </c>
      <c r="K22" s="114" t="str">
        <f>IF(I22="","",IF(J22&gt;G21*IF(H22="",H21,H22),G21*IF(H22="",H21,H22),ROUNDDOWN(J22,-3)))</f>
        <v/>
      </c>
    </row>
    <row r="23" spans="1:12" ht="17" customHeight="1">
      <c r="A23" s="286"/>
      <c r="B23" s="289"/>
      <c r="C23" s="345">
        <f>'別紙(1)①'!C19</f>
        <v>0</v>
      </c>
      <c r="D23" s="347" t="e">
        <f>IF(C23="","",VLOOKUP(C23,$B$39:$C$56,2,FALSE))</f>
        <v>#N/A</v>
      </c>
      <c r="E23" s="349">
        <f>'別紙(1)①'!E19</f>
        <v>0</v>
      </c>
      <c r="F23" s="332" t="str">
        <f>'別紙(1)①'!F19</f>
        <v/>
      </c>
      <c r="G23" s="351" t="str">
        <f>'別紙(1)①'!G19</f>
        <v/>
      </c>
      <c r="H23" s="222">
        <f>IF(H24="",'別紙(1)①'!H19,"("&amp;TEXT('別紙(1)①'!H19,"#,##0")&amp;")")</f>
        <v>0</v>
      </c>
      <c r="I23" s="223">
        <f>IF(I24="",'別紙(1)①'!I19,"("&amp;TEXT('別紙(1)①'!I19,"#,##0")&amp;")")</f>
        <v>0</v>
      </c>
      <c r="J23" s="223" t="str">
        <f>IF(J24="",'別紙(1)①'!J19,"("&amp;IF('別紙(1)①'!J19="",0,TEXT('別紙(1)①'!J19,"#,##0"))&amp;")")</f>
        <v/>
      </c>
      <c r="K23" s="223" t="str">
        <f>IF(K24="",'別紙(1)①'!K19,"("&amp;IF('別紙(1)①'!K19="",0,TEXT('別紙(1)①'!K19,"#,##0"))&amp;")")</f>
        <v/>
      </c>
    </row>
    <row r="24" spans="1:12" ht="18" customHeight="1">
      <c r="A24" s="286"/>
      <c r="B24" s="289"/>
      <c r="C24" s="361"/>
      <c r="D24" s="363"/>
      <c r="E24" s="335"/>
      <c r="F24" s="330"/>
      <c r="G24" s="366"/>
      <c r="H24" s="224"/>
      <c r="I24" s="225"/>
      <c r="J24" s="117" t="str">
        <f t="shared" si="0"/>
        <v/>
      </c>
      <c r="K24" s="114" t="str">
        <f>IF(I24="","",IF(J24&gt;G23*IF(H24="",H23,H24),G23*IF(H24="",H23,H24),ROUNDDOWN(J24,-3)))</f>
        <v/>
      </c>
    </row>
    <row r="25" spans="1:12" ht="17" customHeight="1">
      <c r="A25" s="286"/>
      <c r="B25" s="289"/>
      <c r="C25" s="345">
        <f>'別紙(1)①'!C20</f>
        <v>0</v>
      </c>
      <c r="D25" s="347" t="e">
        <f>IF(C25="","",VLOOKUP(C25,$B$39:$C$56,2,FALSE))</f>
        <v>#N/A</v>
      </c>
      <c r="E25" s="349">
        <f>'別紙(1)①'!E20</f>
        <v>0</v>
      </c>
      <c r="F25" s="332" t="str">
        <f>'別紙(1)①'!F20</f>
        <v/>
      </c>
      <c r="G25" s="351" t="str">
        <f>'別紙(1)①'!G20</f>
        <v/>
      </c>
      <c r="H25" s="222">
        <f>IF(H26="",'別紙(1)①'!H20,"("&amp;TEXT('別紙(1)①'!H20,"#,##0")&amp;")")</f>
        <v>0</v>
      </c>
      <c r="I25" s="223">
        <f>IF(I26="",'別紙(1)①'!I20,"("&amp;TEXT('別紙(1)①'!I20,"#,##0")&amp;")")</f>
        <v>0</v>
      </c>
      <c r="J25" s="223" t="str">
        <f>IF(J26="",'別紙(1)①'!J20,"("&amp;IF('別紙(1)①'!J20="",0,TEXT('別紙(1)①'!J20,"#,##0"))&amp;")")</f>
        <v/>
      </c>
      <c r="K25" s="223" t="str">
        <f>IF(K26="",'別紙(1)①'!K20,"("&amp;IF('別紙(1)①'!K20="",0,TEXT('別紙(1)①'!K20,"#,##0"))&amp;")")</f>
        <v/>
      </c>
    </row>
    <row r="26" spans="1:12" ht="18" customHeight="1">
      <c r="A26" s="286"/>
      <c r="B26" s="289"/>
      <c r="C26" s="346"/>
      <c r="D26" s="348"/>
      <c r="E26" s="350"/>
      <c r="F26" s="333"/>
      <c r="G26" s="352"/>
      <c r="H26" s="140"/>
      <c r="I26" s="141"/>
      <c r="J26" s="117" t="str">
        <f t="shared" si="0"/>
        <v/>
      </c>
      <c r="K26" s="113" t="str">
        <f>IF(I26="","",IF(J26&gt;G25*IF(H26="",H25,H26),G25*IF(H26="",H25,H26),ROUNDDOWN(J26,-3)))</f>
        <v/>
      </c>
    </row>
    <row r="27" spans="1:12" ht="17" customHeight="1">
      <c r="A27" s="287">
        <v>2</v>
      </c>
      <c r="B27" s="288" t="s">
        <v>3</v>
      </c>
      <c r="C27" s="337"/>
      <c r="D27" s="343">
        <v>10000000</v>
      </c>
      <c r="E27" s="334">
        <f>'別紙(1)①'!E21</f>
        <v>0</v>
      </c>
      <c r="F27" s="329" t="str">
        <f>'別紙(1)①'!F21</f>
        <v/>
      </c>
      <c r="G27" s="355">
        <f>IF(E27="有",D27+150000,D27)</f>
        <v>10000000</v>
      </c>
      <c r="H27" s="337"/>
      <c r="I27" s="79">
        <f>IF(I28="",'別紙(1)①'!I21,"("&amp;TEXT('別紙(1)①'!I21,"#,##0")&amp;")")</f>
        <v>0</v>
      </c>
      <c r="J27" s="79" t="str">
        <f>IF(J28="",'別紙(1)①'!J21,"("&amp;IF('別紙(1)①'!J21="",0,TEXT('別紙(1)①'!J21,"#,##0"))&amp;")")</f>
        <v/>
      </c>
      <c r="K27" s="79" t="str">
        <f>IF(K28="",'別紙(1)①'!K21,"("&amp;IF('別紙(1)①'!K21="",0,TEXT('別紙(1)①'!K21,"#,##0"))&amp;")")</f>
        <v/>
      </c>
    </row>
    <row r="28" spans="1:12" ht="18" customHeight="1">
      <c r="A28" s="353"/>
      <c r="B28" s="354"/>
      <c r="C28" s="338"/>
      <c r="D28" s="344"/>
      <c r="E28" s="350"/>
      <c r="F28" s="333"/>
      <c r="G28" s="352"/>
      <c r="H28" s="338"/>
      <c r="I28" s="142"/>
      <c r="J28" s="117" t="str">
        <f t="shared" si="0"/>
        <v/>
      </c>
      <c r="K28" s="114" t="str">
        <f>IF(I28="","",IF(J28&gt;G27,G27,ROUNDDOWN(J28,-3)))</f>
        <v/>
      </c>
    </row>
    <row r="29" spans="1:12" ht="17" customHeight="1">
      <c r="A29" s="340">
        <v>3</v>
      </c>
      <c r="B29" s="342" t="s">
        <v>50</v>
      </c>
      <c r="C29" s="337"/>
      <c r="D29" s="343">
        <v>480000</v>
      </c>
      <c r="E29" s="327"/>
      <c r="F29" s="328"/>
      <c r="G29" s="343">
        <v>480000</v>
      </c>
      <c r="H29" s="337"/>
      <c r="I29" s="79">
        <f>IF(I30="",'別紙(1)①'!I22,"("&amp;TEXT('別紙(1)①'!I22,"#,##0")&amp;")")</f>
        <v>0</v>
      </c>
      <c r="J29" s="79" t="str">
        <f>IF(J30="",'別紙(1)①'!J22,"("&amp;IF('別紙(1)①'!J22="",0,TEXT('別紙(1)①'!J22,"#,##0"))&amp;")")</f>
        <v/>
      </c>
      <c r="K29" s="79" t="str">
        <f>IF(K30="",'別紙(1)①'!K22,"("&amp;IF('別紙(1)①'!K22="",0,TEXT('別紙(1)①'!K22,"#,##0"))&amp;")")</f>
        <v/>
      </c>
    </row>
    <row r="30" spans="1:12" ht="18" customHeight="1">
      <c r="A30" s="341"/>
      <c r="B30" s="342"/>
      <c r="C30" s="338"/>
      <c r="D30" s="344"/>
      <c r="E30" s="305"/>
      <c r="F30" s="306"/>
      <c r="G30" s="344"/>
      <c r="H30" s="338"/>
      <c r="I30" s="142"/>
      <c r="J30" s="117" t="str">
        <f t="shared" si="0"/>
        <v/>
      </c>
      <c r="K30" s="66" t="str">
        <f>IF(I30="","",IF(J30&gt;G29,G29,ROUNDDOWN(J30,-3)))</f>
        <v/>
      </c>
    </row>
    <row r="31" spans="1:12" ht="17" customHeight="1">
      <c r="A31" s="293" t="s">
        <v>9</v>
      </c>
      <c r="B31" s="294"/>
      <c r="C31" s="337"/>
      <c r="D31" s="339"/>
      <c r="E31" s="327"/>
      <c r="F31" s="328"/>
      <c r="G31" s="336"/>
      <c r="H31" s="336"/>
      <c r="I31" s="82" t="str">
        <f>"("&amp;TEXT('別紙(1)①'!I23,"#,##0")&amp;")"</f>
        <v>(0)</v>
      </c>
      <c r="J31" s="79" t="str">
        <f>"("&amp;TEXT('別紙(1)①'!J23,"#,##0")&amp;")"</f>
        <v>(0)</v>
      </c>
      <c r="K31" s="79" t="str">
        <f>"("&amp;TEXT('別紙(1)①'!K23,"#,##0")&amp;")"</f>
        <v>(0)</v>
      </c>
      <c r="L31" s="81"/>
    </row>
    <row r="32" spans="1:12" ht="18" customHeight="1">
      <c r="A32" s="297"/>
      <c r="B32" s="298"/>
      <c r="C32" s="338"/>
      <c r="D32" s="339"/>
      <c r="E32" s="305"/>
      <c r="F32" s="306"/>
      <c r="G32" s="336"/>
      <c r="H32" s="336"/>
      <c r="I32" s="115">
        <f>SUM(IF(I16="",I15,I16),IF(I18="",I17,I18),IF(I20="",I19,I20),IF(I22="",I21,I22),IF(I24="",I23,I24),IF(I26="",I25,I26),IF(I28="",I27,I28),IF(I30="",I29,I30))</f>
        <v>0</v>
      </c>
      <c r="J32" s="115">
        <f t="shared" ref="J32" si="1">SUM(IF(J16="",J15,J16),IF(J18="",J17,J18),IF(J20="",J19,J20),IF(J22="",J21,J22),IF(J24="",J23,J24),IF(J26="",J25,J26),IF(J28="",J27,J28),IF(J30="",J29,J30))</f>
        <v>0</v>
      </c>
      <c r="K32" s="115">
        <f>SUM(IF(K16="",K15,K16),IF(K18="",K17,K18),IF(K20="",K19,K20),IF(K22="",K21,K22),IF(K24="",K23,K24),IF(K26="",K25,K26),IF(K28="",K27,K28),IF(K30="",K29,K30))</f>
        <v>0</v>
      </c>
    </row>
    <row r="33" spans="1:11" ht="12" customHeight="1">
      <c r="A33" s="3" t="s">
        <v>57</v>
      </c>
      <c r="B33" s="60"/>
      <c r="C33" s="4"/>
      <c r="D33" s="4"/>
      <c r="E33" s="4"/>
      <c r="F33" s="4"/>
      <c r="G33" s="4"/>
      <c r="H33" s="4"/>
      <c r="I33" s="61"/>
      <c r="J33" s="62"/>
      <c r="K33" s="61"/>
    </row>
    <row r="34" spans="1:11" ht="12" customHeight="1">
      <c r="A34" s="3" t="s">
        <v>59</v>
      </c>
      <c r="C34" s="3"/>
    </row>
    <row r="35" spans="1:11" ht="12" customHeight="1">
      <c r="A35" s="3" t="s">
        <v>224</v>
      </c>
      <c r="C35" s="3"/>
    </row>
    <row r="36" spans="1:11" ht="12" customHeight="1">
      <c r="A36" s="3" t="s">
        <v>305</v>
      </c>
    </row>
    <row r="37" spans="1:11" ht="12" customHeight="1">
      <c r="A37" s="3" t="s">
        <v>217</v>
      </c>
      <c r="C37" s="3"/>
    </row>
    <row r="39" spans="1:11">
      <c r="B39" s="30" t="s">
        <v>44</v>
      </c>
      <c r="C39" s="30">
        <v>1000000</v>
      </c>
    </row>
    <row r="40" spans="1:11">
      <c r="B40" s="30" t="s">
        <v>45</v>
      </c>
      <c r="C40" s="30">
        <v>300000</v>
      </c>
    </row>
    <row r="41" spans="1:11">
      <c r="B41" s="30" t="s">
        <v>46</v>
      </c>
      <c r="C41" s="30">
        <v>300000</v>
      </c>
    </row>
    <row r="42" spans="1:11">
      <c r="B42" s="30" t="s">
        <v>48</v>
      </c>
      <c r="C42" s="30">
        <v>300000</v>
      </c>
    </row>
    <row r="43" spans="1:11">
      <c r="B43" s="30" t="s">
        <v>47</v>
      </c>
      <c r="C43" s="30">
        <v>1000000</v>
      </c>
    </row>
    <row r="44" spans="1:11">
      <c r="B44" s="30" t="s">
        <v>216</v>
      </c>
      <c r="C44" s="30">
        <v>1000000</v>
      </c>
    </row>
    <row r="45" spans="1:11" ht="21">
      <c r="B45" s="32" t="s">
        <v>214</v>
      </c>
      <c r="C45" s="30">
        <v>300000</v>
      </c>
    </row>
    <row r="46" spans="1:11">
      <c r="B46" s="30" t="s">
        <v>49</v>
      </c>
      <c r="C46" s="30">
        <v>300000</v>
      </c>
    </row>
    <row r="47" spans="1:11">
      <c r="B47" s="30" t="s">
        <v>53</v>
      </c>
      <c r="C47" s="30">
        <v>1000000</v>
      </c>
    </row>
    <row r="48" spans="1:11">
      <c r="B48" s="30" t="s">
        <v>54</v>
      </c>
      <c r="C48" s="30">
        <v>1500000</v>
      </c>
    </row>
    <row r="49" spans="2:3">
      <c r="B49" s="30" t="s">
        <v>55</v>
      </c>
      <c r="C49" s="30">
        <v>2000000</v>
      </c>
    </row>
    <row r="50" spans="2:3">
      <c r="B50" s="32" t="s">
        <v>63</v>
      </c>
      <c r="C50" s="30">
        <v>2500000</v>
      </c>
    </row>
    <row r="51" spans="2:3">
      <c r="B51" s="32" t="s">
        <v>64</v>
      </c>
      <c r="C51" s="30">
        <v>2500000</v>
      </c>
    </row>
    <row r="52" spans="2:3" ht="21">
      <c r="B52" s="32" t="s">
        <v>60</v>
      </c>
      <c r="C52" s="30">
        <v>1050000</v>
      </c>
    </row>
    <row r="53" spans="2:3" ht="21">
      <c r="B53" s="32" t="s">
        <v>61</v>
      </c>
      <c r="C53" s="30">
        <v>1550000</v>
      </c>
    </row>
    <row r="54" spans="2:3" ht="21">
      <c r="B54" s="32" t="s">
        <v>62</v>
      </c>
      <c r="C54" s="30">
        <v>2050000</v>
      </c>
    </row>
    <row r="55" spans="2:3" ht="21">
      <c r="B55" s="32" t="s">
        <v>66</v>
      </c>
      <c r="C55" s="30">
        <v>2550000</v>
      </c>
    </row>
    <row r="56" spans="2:3" ht="21">
      <c r="B56" s="32" t="s">
        <v>65</v>
      </c>
      <c r="C56" s="30">
        <v>2550000</v>
      </c>
    </row>
  </sheetData>
  <mergeCells count="67">
    <mergeCell ref="C21:C22"/>
    <mergeCell ref="D21:D22"/>
    <mergeCell ref="E21:E22"/>
    <mergeCell ref="G21:G22"/>
    <mergeCell ref="C23:C24"/>
    <mergeCell ref="D23:D24"/>
    <mergeCell ref="E23:E24"/>
    <mergeCell ref="G23:G24"/>
    <mergeCell ref="D15:D16"/>
    <mergeCell ref="C15:C16"/>
    <mergeCell ref="D19:D20"/>
    <mergeCell ref="E19:E20"/>
    <mergeCell ref="G19:G20"/>
    <mergeCell ref="H9:H13"/>
    <mergeCell ref="I9:I13"/>
    <mergeCell ref="J9:J13"/>
    <mergeCell ref="K9:K13"/>
    <mergeCell ref="A15:A26"/>
    <mergeCell ref="B15:B26"/>
    <mergeCell ref="A9:B14"/>
    <mergeCell ref="C9:C14"/>
    <mergeCell ref="D9:D14"/>
    <mergeCell ref="G9:G13"/>
    <mergeCell ref="C17:C18"/>
    <mergeCell ref="D17:D18"/>
    <mergeCell ref="E17:E18"/>
    <mergeCell ref="G17:G18"/>
    <mergeCell ref="C19:C20"/>
    <mergeCell ref="G15:G16"/>
    <mergeCell ref="A2:L2"/>
    <mergeCell ref="A4:B4"/>
    <mergeCell ref="C4:I4"/>
    <mergeCell ref="A5:B5"/>
    <mergeCell ref="C5:I5"/>
    <mergeCell ref="C25:C26"/>
    <mergeCell ref="D25:D26"/>
    <mergeCell ref="E25:E26"/>
    <mergeCell ref="G25:G26"/>
    <mergeCell ref="A27:A28"/>
    <mergeCell ref="B27:B28"/>
    <mergeCell ref="C27:C28"/>
    <mergeCell ref="D27:D28"/>
    <mergeCell ref="G27:G28"/>
    <mergeCell ref="E27:E28"/>
    <mergeCell ref="H27:H28"/>
    <mergeCell ref="A29:A30"/>
    <mergeCell ref="B29:B30"/>
    <mergeCell ref="C29:C30"/>
    <mergeCell ref="D29:D30"/>
    <mergeCell ref="G29:G30"/>
    <mergeCell ref="H29:H30"/>
    <mergeCell ref="H31:H32"/>
    <mergeCell ref="A31:B32"/>
    <mergeCell ref="C31:C32"/>
    <mergeCell ref="D31:D32"/>
    <mergeCell ref="G31:G32"/>
    <mergeCell ref="E9:F14"/>
    <mergeCell ref="E29:F30"/>
    <mergeCell ref="E31:F32"/>
    <mergeCell ref="F15:F16"/>
    <mergeCell ref="F17:F18"/>
    <mergeCell ref="F19:F20"/>
    <mergeCell ref="F21:F22"/>
    <mergeCell ref="F23:F24"/>
    <mergeCell ref="F25:F26"/>
    <mergeCell ref="F27:F28"/>
    <mergeCell ref="E15:E16"/>
  </mergeCells>
  <phoneticPr fontId="2"/>
  <conditionalFormatting sqref="E15 E17 E19 E21 E23 E25">
    <cfRule type="expression" dxfId="7" priority="13">
      <formula>COUNTIF($B$39:$B$46,$C15)&gt;0</formula>
    </cfRule>
  </conditionalFormatting>
  <pageMargins left="0.70866141732283472" right="0.70866141732283472" top="0.74803149606299213" bottom="0.55118110236220474" header="0.31496062992125984" footer="0.31496062992125984"/>
  <pageSetup paperSize="9" scale="89" orientation="landscape" blackAndWhite="1" r:id="rId1"/>
  <ignoredErrors>
    <ignoredError sqref="G4:I5 G15:K15 G17:I17 G27:I27 I29:I31 E27:E28 C17:E26 C15:E16 C4:E5 F15:F28 G16 J16 G19:I19 G18 G21:I21 G20 G23:I26 G22 G28:H28" unlockedFormula="1"/>
    <ignoredError sqref="J17:K17 J27:K28 J29:K30 J31 J23:K23 J19:J22 J18 J25:K25 J24 J26" formula="1" unlockedFormula="1"/>
    <ignoredError sqref="J32" formula="1"/>
    <ignoredError sqref="K31 K19 K21" evalError="1" formula="1" unlockedFormula="1"/>
    <ignoredError sqref="K32" evalError="1" formula="1"/>
  </ignoredError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DB950-1C95-4821-AC57-685D09DF3B36}">
  <sheetPr>
    <tabColor theme="5" tint="0.59999389629810485"/>
    <pageSetUpPr fitToPage="1"/>
  </sheetPr>
  <dimension ref="A1:M56"/>
  <sheetViews>
    <sheetView view="pageBreakPreview" zoomScaleNormal="100" zoomScaleSheetLayoutView="100" workbookViewId="0">
      <selection activeCell="E29" sqref="E29:F30"/>
    </sheetView>
  </sheetViews>
  <sheetFormatPr defaultRowHeight="13"/>
  <cols>
    <col min="1" max="1" width="4.6328125" customWidth="1"/>
    <col min="2" max="2" width="15.6328125" customWidth="1"/>
    <col min="3" max="3" width="25.6328125" customWidth="1"/>
    <col min="4" max="4" width="11.6328125" hidden="1" customWidth="1"/>
    <col min="5" max="5" width="13.6328125" customWidth="1"/>
    <col min="6" max="6" width="2.7265625" customWidth="1"/>
    <col min="7" max="7" width="15.6328125" customWidth="1"/>
    <col min="8" max="8" width="12.6328125" customWidth="1"/>
    <col min="9" max="11" width="15.6328125" customWidth="1"/>
    <col min="12" max="12" width="11.90625" customWidth="1"/>
  </cols>
  <sheetData>
    <row r="1" spans="1:13">
      <c r="A1" t="s">
        <v>292</v>
      </c>
    </row>
    <row r="2" spans="1:13" ht="19">
      <c r="A2" s="280" t="s">
        <v>239</v>
      </c>
      <c r="B2" s="280"/>
      <c r="C2" s="280"/>
      <c r="D2" s="280"/>
      <c r="E2" s="280"/>
      <c r="F2" s="280"/>
      <c r="G2" s="280"/>
      <c r="H2" s="280"/>
      <c r="I2" s="280"/>
      <c r="J2" s="280"/>
      <c r="K2" s="280"/>
      <c r="L2" s="280"/>
      <c r="M2" s="1"/>
    </row>
    <row r="3" spans="1:13" ht="15" customHeight="1">
      <c r="B3" s="76"/>
      <c r="C3" s="76"/>
      <c r="D3" s="76"/>
      <c r="E3" s="76"/>
      <c r="F3" s="112"/>
      <c r="G3" s="76"/>
      <c r="H3" s="76"/>
      <c r="I3" s="76"/>
      <c r="J3" s="76"/>
      <c r="K3" s="76"/>
      <c r="L3" s="1"/>
      <c r="M3" s="1"/>
    </row>
    <row r="4" spans="1:13" ht="20" customHeight="1">
      <c r="A4" s="272" t="s">
        <v>42</v>
      </c>
      <c r="B4" s="273"/>
      <c r="C4" s="356">
        <f>'別紙(1)②'!C4</f>
        <v>0</v>
      </c>
      <c r="D4" s="357"/>
      <c r="E4" s="357"/>
      <c r="F4" s="357"/>
      <c r="G4" s="357"/>
      <c r="H4" s="357"/>
      <c r="I4" s="357"/>
      <c r="J4" s="63"/>
      <c r="K4" s="76"/>
      <c r="L4" s="1"/>
      <c r="M4" s="1"/>
    </row>
    <row r="5" spans="1:13" ht="20" customHeight="1">
      <c r="A5" s="274" t="s">
        <v>43</v>
      </c>
      <c r="B5" s="275"/>
      <c r="C5" s="358">
        <f>'別紙(1)②'!C5</f>
        <v>0</v>
      </c>
      <c r="D5" s="359"/>
      <c r="E5" s="359"/>
      <c r="F5" s="359"/>
      <c r="G5" s="359"/>
      <c r="H5" s="359"/>
      <c r="I5" s="359"/>
      <c r="J5" s="63"/>
      <c r="K5" s="76"/>
      <c r="L5" s="1"/>
      <c r="M5" s="1"/>
    </row>
    <row r="6" spans="1:13" ht="15" customHeight="1">
      <c r="B6" s="29"/>
      <c r="C6" s="59" t="str">
        <f>IF(COUNTIF(データセット!B2:B33,C5),"※別記１のサービスに該当","")</f>
        <v/>
      </c>
      <c r="D6" s="76"/>
      <c r="E6" s="76"/>
      <c r="F6" s="112"/>
      <c r="G6" s="76"/>
      <c r="H6" s="76"/>
      <c r="I6" s="76"/>
      <c r="J6" s="76"/>
      <c r="K6" s="76"/>
      <c r="L6" s="1"/>
      <c r="M6" s="1"/>
    </row>
    <row r="7" spans="1:13" ht="15" customHeight="1">
      <c r="B7" s="29"/>
      <c r="C7" s="59" t="str">
        <f>IF(COUNTIF(データセット!C2:C42,C5),"※別記２のサービスに該当","")</f>
        <v/>
      </c>
      <c r="D7" s="76"/>
      <c r="E7" s="76"/>
      <c r="F7" s="112"/>
      <c r="G7" s="76"/>
      <c r="H7" s="76"/>
      <c r="I7" s="76"/>
      <c r="J7" s="76"/>
      <c r="K7" s="76"/>
      <c r="L7" s="1"/>
      <c r="M7" s="1"/>
    </row>
    <row r="8" spans="1:13" ht="15" customHeight="1">
      <c r="B8" s="29"/>
      <c r="C8" s="76"/>
      <c r="D8" s="76"/>
      <c r="E8" s="76"/>
      <c r="F8" s="112"/>
      <c r="G8" s="76"/>
      <c r="H8" s="76"/>
      <c r="I8" s="76"/>
      <c r="J8" s="76"/>
      <c r="K8" s="76"/>
      <c r="L8" s="1"/>
      <c r="M8" s="1"/>
    </row>
    <row r="9" spans="1:13" ht="12" customHeight="1">
      <c r="A9" s="293" t="s">
        <v>52</v>
      </c>
      <c r="B9" s="294"/>
      <c r="C9" s="281" t="s">
        <v>223</v>
      </c>
      <c r="D9" s="281" t="s">
        <v>213</v>
      </c>
      <c r="E9" s="299" t="s">
        <v>249</v>
      </c>
      <c r="F9" s="300"/>
      <c r="G9" s="281" t="s">
        <v>218</v>
      </c>
      <c r="H9" s="281" t="s">
        <v>248</v>
      </c>
      <c r="I9" s="281" t="s">
        <v>51</v>
      </c>
      <c r="J9" s="281" t="s">
        <v>219</v>
      </c>
      <c r="K9" s="284" t="s">
        <v>215</v>
      </c>
    </row>
    <row r="10" spans="1:13" ht="12" customHeight="1">
      <c r="A10" s="295"/>
      <c r="B10" s="296"/>
      <c r="C10" s="282"/>
      <c r="D10" s="282"/>
      <c r="E10" s="301"/>
      <c r="F10" s="302"/>
      <c r="G10" s="282"/>
      <c r="H10" s="282"/>
      <c r="I10" s="282"/>
      <c r="J10" s="282"/>
      <c r="K10" s="284"/>
    </row>
    <row r="11" spans="1:13" ht="12" customHeight="1">
      <c r="A11" s="295"/>
      <c r="B11" s="296"/>
      <c r="C11" s="282"/>
      <c r="D11" s="282"/>
      <c r="E11" s="301"/>
      <c r="F11" s="302"/>
      <c r="G11" s="282"/>
      <c r="H11" s="282"/>
      <c r="I11" s="282"/>
      <c r="J11" s="282"/>
      <c r="K11" s="284"/>
    </row>
    <row r="12" spans="1:13" ht="12" customHeight="1">
      <c r="A12" s="295"/>
      <c r="B12" s="296"/>
      <c r="C12" s="282"/>
      <c r="D12" s="282"/>
      <c r="E12" s="301"/>
      <c r="F12" s="302"/>
      <c r="G12" s="282"/>
      <c r="H12" s="282"/>
      <c r="I12" s="282"/>
      <c r="J12" s="282"/>
      <c r="K12" s="284"/>
    </row>
    <row r="13" spans="1:13" ht="12" customHeight="1">
      <c r="A13" s="295"/>
      <c r="B13" s="296"/>
      <c r="C13" s="282"/>
      <c r="D13" s="282"/>
      <c r="E13" s="301"/>
      <c r="F13" s="302"/>
      <c r="G13" s="283"/>
      <c r="H13" s="283"/>
      <c r="I13" s="283"/>
      <c r="J13" s="283"/>
      <c r="K13" s="285"/>
    </row>
    <row r="14" spans="1:13" ht="13" customHeight="1">
      <c r="A14" s="297"/>
      <c r="B14" s="298"/>
      <c r="C14" s="292"/>
      <c r="D14" s="292"/>
      <c r="E14" s="303"/>
      <c r="F14" s="304"/>
      <c r="G14" s="31" t="s">
        <v>4</v>
      </c>
      <c r="H14" s="31" t="s">
        <v>5</v>
      </c>
      <c r="I14" s="31" t="s">
        <v>6</v>
      </c>
      <c r="J14" s="31" t="s">
        <v>7</v>
      </c>
      <c r="K14" s="31" t="s">
        <v>58</v>
      </c>
    </row>
    <row r="15" spans="1:13" ht="17" customHeight="1">
      <c r="A15" s="286">
        <v>1</v>
      </c>
      <c r="B15" s="289" t="s">
        <v>2</v>
      </c>
      <c r="C15" s="368">
        <f>'別紙(1)②'!C15</f>
        <v>0</v>
      </c>
      <c r="D15" s="367" t="e">
        <f>IF(C15="","",VLOOKUP(C15,$B$39:$C$56,2,FALSE))</f>
        <v>#N/A</v>
      </c>
      <c r="E15" s="334">
        <f>'別紙(1)②'!E15</f>
        <v>0</v>
      </c>
      <c r="F15" s="329" t="str">
        <f>'別紙(1)②'!F15</f>
        <v/>
      </c>
      <c r="G15" s="355" t="str">
        <f>'別紙(1)②'!G15</f>
        <v/>
      </c>
      <c r="H15" s="111">
        <f>IF(H16="",'別紙(1)②'!H15,"("&amp;TEXT('別紙(1)②'!H15,"#,##0")&amp;")")</f>
        <v>0</v>
      </c>
      <c r="I15" s="80">
        <f>IF(I16="",'別紙(1)②'!I15,"("&amp;TEXT('別紙(1)②'!I15,"#,##0")&amp;")")</f>
        <v>0</v>
      </c>
      <c r="J15" s="79" t="str">
        <f>IF(J16="",'別紙(1)②'!J15,"("&amp;IF('別紙(1)②'!J15="",0,TEXT('別紙(1)②'!J15,"#,##0"))&amp;")")</f>
        <v/>
      </c>
      <c r="K15" s="79" t="str">
        <f>IF(K16="",'別紙(1)②'!K15,"("&amp;IF('別紙(1)②'!K15="",0,TEXT('別紙(1)②'!K15,"#,##0"))&amp;")")</f>
        <v/>
      </c>
    </row>
    <row r="16" spans="1:13" ht="18" customHeight="1">
      <c r="A16" s="286"/>
      <c r="B16" s="289"/>
      <c r="C16" s="361"/>
      <c r="D16" s="363"/>
      <c r="E16" s="335"/>
      <c r="F16" s="330"/>
      <c r="G16" s="366"/>
      <c r="H16" s="224"/>
      <c r="I16" s="225"/>
      <c r="J16" s="117" t="str">
        <f t="shared" ref="J16:J30" si="0">IF(I16="","",ROUNDDOWN(I16*0.8,0))</f>
        <v/>
      </c>
      <c r="K16" s="114" t="str">
        <f>IF(I16="","",IF(J16&gt;G15*IF(H16="",H15,H16),G15*IF(H16="",H15,H16),ROUNDDOWN(J16,-3)))</f>
        <v/>
      </c>
    </row>
    <row r="17" spans="1:12" ht="17" customHeight="1">
      <c r="A17" s="286"/>
      <c r="B17" s="289"/>
      <c r="C17" s="360">
        <f>'別紙(1)②'!C16</f>
        <v>0</v>
      </c>
      <c r="D17" s="362" t="e">
        <f>IF(C17="","",VLOOKUP(C17,$B$39:$C$56,2,FALSE))</f>
        <v>#N/A</v>
      </c>
      <c r="E17" s="364">
        <f>'別紙(1)②'!E16</f>
        <v>0</v>
      </c>
      <c r="F17" s="331" t="str">
        <f>'別紙(1)②'!F16</f>
        <v/>
      </c>
      <c r="G17" s="365" t="str">
        <f>'別紙(1)②'!G16</f>
        <v/>
      </c>
      <c r="H17" s="226">
        <f>IF(H18="",'別紙(1)②'!H16,"("&amp;TEXT('別紙(1)②'!H16,"#,##0")&amp;")")</f>
        <v>0</v>
      </c>
      <c r="I17" s="227">
        <f>IF(I18="",'別紙(1)②'!I16,"("&amp;TEXT('別紙(1)②'!I16,"#,##0")&amp;")")</f>
        <v>0</v>
      </c>
      <c r="J17" s="227" t="str">
        <f>IF(J18="",'別紙(1)②'!J16,"("&amp;IF('別紙(1)②'!J16="",0,TEXT('別紙(1)②'!J16,"#,##0"))&amp;")")</f>
        <v/>
      </c>
      <c r="K17" s="227" t="str">
        <f>IF(K18="",'別紙(1)②'!K16,"("&amp;IF('別紙(1)②'!K16="",0,TEXT('別紙(1)②'!K16,"#,##0"))&amp;")")</f>
        <v/>
      </c>
    </row>
    <row r="18" spans="1:12" ht="18" customHeight="1">
      <c r="A18" s="286"/>
      <c r="B18" s="289"/>
      <c r="C18" s="361"/>
      <c r="D18" s="363"/>
      <c r="E18" s="335"/>
      <c r="F18" s="330"/>
      <c r="G18" s="366"/>
      <c r="H18" s="224"/>
      <c r="I18" s="225"/>
      <c r="J18" s="117" t="str">
        <f t="shared" si="0"/>
        <v/>
      </c>
      <c r="K18" s="114" t="str">
        <f>IF(I18="","",IF(J18&gt;G17*IF(H18="",H17,H18),G17*IF(H18="",H17,H18),ROUNDDOWN(J18,-3)))</f>
        <v/>
      </c>
    </row>
    <row r="19" spans="1:12" ht="17" customHeight="1">
      <c r="A19" s="286"/>
      <c r="B19" s="289"/>
      <c r="C19" s="345">
        <f>'別紙(1)②'!C17</f>
        <v>0</v>
      </c>
      <c r="D19" s="347" t="e">
        <f>IF(C19="","",VLOOKUP(C19,$B$39:$C$56,2,FALSE))</f>
        <v>#N/A</v>
      </c>
      <c r="E19" s="349">
        <f>'別紙(1)②'!E17</f>
        <v>0</v>
      </c>
      <c r="F19" s="332" t="str">
        <f>'別紙(1)②'!F17</f>
        <v/>
      </c>
      <c r="G19" s="351" t="str">
        <f>'別紙(1)②'!G17</f>
        <v/>
      </c>
      <c r="H19" s="222">
        <f>IF(H20="",'別紙(1)②'!H17,"("&amp;TEXT('別紙(1)②'!H17,"#,##0")&amp;")")</f>
        <v>0</v>
      </c>
      <c r="I19" s="223">
        <f>IF(I20="",'別紙(1)②'!I17,"("&amp;TEXT('別紙(1)②'!I17,"#,##0")&amp;")")</f>
        <v>0</v>
      </c>
      <c r="J19" s="223" t="str">
        <f>IF(J20="",'別紙(1)②'!J17,"("&amp;IF('別紙(1)②'!J17="",0,TEXT('別紙(1)②'!J17,"#,##0"))&amp;")")</f>
        <v/>
      </c>
      <c r="K19" s="223" t="str">
        <f>IF(K20="",'別紙(1)②'!K17,"("&amp;IF('別紙(1)②'!K17="",0,TEXT('別紙(1)②'!K17,"#,##0"))&amp;")")</f>
        <v/>
      </c>
    </row>
    <row r="20" spans="1:12" ht="18" customHeight="1">
      <c r="A20" s="286"/>
      <c r="B20" s="289"/>
      <c r="C20" s="361"/>
      <c r="D20" s="363"/>
      <c r="E20" s="335"/>
      <c r="F20" s="330"/>
      <c r="G20" s="366"/>
      <c r="H20" s="224"/>
      <c r="I20" s="225"/>
      <c r="J20" s="117" t="str">
        <f t="shared" si="0"/>
        <v/>
      </c>
      <c r="K20" s="114" t="str">
        <f>IF(I20="","",IF(J20&gt;G19*IF(H20="",H19,H20),G19*IF(H20="",H19,H20),ROUNDDOWN(J20,-3)))</f>
        <v/>
      </c>
    </row>
    <row r="21" spans="1:12" ht="17" customHeight="1">
      <c r="A21" s="286"/>
      <c r="B21" s="289"/>
      <c r="C21" s="360">
        <f>'別紙(1)②'!C18</f>
        <v>0</v>
      </c>
      <c r="D21" s="362" t="e">
        <f>IF(C21="","",VLOOKUP(C21,$B$39:$C$56,2,FALSE))</f>
        <v>#N/A</v>
      </c>
      <c r="E21" s="364">
        <f>'別紙(1)②'!E18</f>
        <v>0</v>
      </c>
      <c r="F21" s="331" t="str">
        <f>'別紙(1)②'!F18</f>
        <v/>
      </c>
      <c r="G21" s="365" t="str">
        <f>'別紙(1)②'!G18</f>
        <v/>
      </c>
      <c r="H21" s="226">
        <f>IF(H22="",'別紙(1)②'!H18,"("&amp;TEXT('別紙(1)②'!H18,"#,##0")&amp;")")</f>
        <v>0</v>
      </c>
      <c r="I21" s="227">
        <f>IF(I22="",'別紙(1)②'!I18,"("&amp;TEXT('別紙(1)②'!I18,"#,##0")&amp;")")</f>
        <v>0</v>
      </c>
      <c r="J21" s="227" t="str">
        <f>IF(J22="",'別紙(1)②'!J18,"("&amp;IF('別紙(1)②'!J18="",0,TEXT('別紙(1)②'!J18,"#,##0"))&amp;")")</f>
        <v/>
      </c>
      <c r="K21" s="227" t="str">
        <f>IF(K22="",'別紙(1)②'!K18,"("&amp;IF('別紙(1)②'!K18="",0,TEXT('別紙(1)②'!K18,"#,##0"))&amp;")")</f>
        <v/>
      </c>
    </row>
    <row r="22" spans="1:12" ht="18" customHeight="1">
      <c r="A22" s="286"/>
      <c r="B22" s="289"/>
      <c r="C22" s="361"/>
      <c r="D22" s="363"/>
      <c r="E22" s="335"/>
      <c r="F22" s="330"/>
      <c r="G22" s="366"/>
      <c r="H22" s="224"/>
      <c r="I22" s="225"/>
      <c r="J22" s="117" t="str">
        <f t="shared" si="0"/>
        <v/>
      </c>
      <c r="K22" s="114" t="str">
        <f>IF(I22="","",IF(J22&gt;G21*IF(H22="",H21,H22),G21*IF(H22="",H21,H22),ROUNDDOWN(J22,-3)))</f>
        <v/>
      </c>
    </row>
    <row r="23" spans="1:12" ht="17" customHeight="1">
      <c r="A23" s="286"/>
      <c r="B23" s="289"/>
      <c r="C23" s="345">
        <f>'別紙(1)②'!C19</f>
        <v>0</v>
      </c>
      <c r="D23" s="347" t="e">
        <f>IF(C23="","",VLOOKUP(C23,$B$39:$C$56,2,FALSE))</f>
        <v>#N/A</v>
      </c>
      <c r="E23" s="349">
        <f>'別紙(1)②'!E19</f>
        <v>0</v>
      </c>
      <c r="F23" s="332" t="str">
        <f>'別紙(1)②'!F19</f>
        <v/>
      </c>
      <c r="G23" s="351" t="str">
        <f>'別紙(1)②'!G19</f>
        <v/>
      </c>
      <c r="H23" s="222">
        <f>IF(H24="",'別紙(1)②'!H19,"("&amp;TEXT('別紙(1)②'!H19,"#,##0")&amp;")")</f>
        <v>0</v>
      </c>
      <c r="I23" s="223">
        <f>IF(I24="",'別紙(1)②'!I19,"("&amp;TEXT('別紙(1)②'!I19,"#,##0")&amp;")")</f>
        <v>0</v>
      </c>
      <c r="J23" s="223" t="str">
        <f>IF(J24="",'別紙(1)②'!J19,"("&amp;IF('別紙(1)②'!J19="",0,TEXT('別紙(1)②'!J19,"#,##0"))&amp;")")</f>
        <v/>
      </c>
      <c r="K23" s="223" t="str">
        <f>IF(K24="",'別紙(1)②'!K19,"("&amp;IF('別紙(1)②'!K19="",0,TEXT('別紙(1)②'!K19,"#,##0"))&amp;")")</f>
        <v/>
      </c>
    </row>
    <row r="24" spans="1:12" ht="18" customHeight="1">
      <c r="A24" s="286"/>
      <c r="B24" s="289"/>
      <c r="C24" s="361"/>
      <c r="D24" s="363"/>
      <c r="E24" s="335"/>
      <c r="F24" s="330"/>
      <c r="G24" s="366"/>
      <c r="H24" s="224"/>
      <c r="I24" s="225"/>
      <c r="J24" s="117" t="str">
        <f t="shared" si="0"/>
        <v/>
      </c>
      <c r="K24" s="114" t="str">
        <f>IF(I24="","",IF(J24&gt;G23*IF(H24="",H23,H24),G23*IF(H24="",H23,H24),ROUNDDOWN(J24,-3)))</f>
        <v/>
      </c>
    </row>
    <row r="25" spans="1:12" ht="17" customHeight="1">
      <c r="A25" s="286"/>
      <c r="B25" s="289"/>
      <c r="C25" s="345">
        <f>'別紙(1)②'!C20</f>
        <v>0</v>
      </c>
      <c r="D25" s="347" t="e">
        <f>IF(C25="","",VLOOKUP(C25,$B$39:$C$56,2,FALSE))</f>
        <v>#N/A</v>
      </c>
      <c r="E25" s="349">
        <f>'別紙(1)②'!E20</f>
        <v>0</v>
      </c>
      <c r="F25" s="332" t="str">
        <f>'別紙(1)②'!F20</f>
        <v/>
      </c>
      <c r="G25" s="351" t="str">
        <f>'別紙(1)②'!G20</f>
        <v/>
      </c>
      <c r="H25" s="222">
        <f>IF(H26="",'別紙(1)②'!H20,"("&amp;TEXT('別紙(1)②'!H20,"#,##0")&amp;")")</f>
        <v>0</v>
      </c>
      <c r="I25" s="223">
        <f>IF(I26="",'別紙(1)②'!I20,"("&amp;TEXT('別紙(1)②'!I20,"#,##0")&amp;")")</f>
        <v>0</v>
      </c>
      <c r="J25" s="223" t="str">
        <f>IF(J26="",'別紙(1)②'!J20,"("&amp;IF('別紙(1)②'!J20="",0,TEXT('別紙(1)②'!J20,"#,##0"))&amp;")")</f>
        <v/>
      </c>
      <c r="K25" s="223" t="str">
        <f>IF(K26="",'別紙(1)②'!K20,"("&amp;IF('別紙(1)②'!K20="",0,TEXT('別紙(1)②'!K20,"#,##0"))&amp;")")</f>
        <v/>
      </c>
    </row>
    <row r="26" spans="1:12" ht="18" customHeight="1">
      <c r="A26" s="286"/>
      <c r="B26" s="289"/>
      <c r="C26" s="346"/>
      <c r="D26" s="348"/>
      <c r="E26" s="350"/>
      <c r="F26" s="333"/>
      <c r="G26" s="352"/>
      <c r="H26" s="140"/>
      <c r="I26" s="141"/>
      <c r="J26" s="117" t="str">
        <f t="shared" si="0"/>
        <v/>
      </c>
      <c r="K26" s="113" t="str">
        <f>IF(I26="","",IF(J26&gt;G25*IF(H26="",H25,H26),G25*IF(H26="",H25,H26),ROUNDDOWN(J26,-3)))</f>
        <v/>
      </c>
    </row>
    <row r="27" spans="1:12" ht="17" customHeight="1">
      <c r="A27" s="287">
        <v>2</v>
      </c>
      <c r="B27" s="288" t="s">
        <v>3</v>
      </c>
      <c r="C27" s="337"/>
      <c r="D27" s="343">
        <v>10000000</v>
      </c>
      <c r="E27" s="334">
        <f>'別紙(1)②'!E21</f>
        <v>0</v>
      </c>
      <c r="F27" s="329" t="str">
        <f>'別紙(1)②'!F21</f>
        <v/>
      </c>
      <c r="G27" s="355">
        <f>IF(E27="有",D27+150000,D27)</f>
        <v>10000000</v>
      </c>
      <c r="H27" s="337"/>
      <c r="I27" s="79">
        <f>IF(I28="",'別紙(1)②'!I21,"("&amp;TEXT('別紙(1)②'!I21,"#,##0")&amp;")")</f>
        <v>0</v>
      </c>
      <c r="J27" s="79" t="str">
        <f>IF(J28="",'別紙(1)②'!J21,"("&amp;IF('別紙(1)②'!J21="",0,TEXT('別紙(1)②'!J21,"#,##0"))&amp;")")</f>
        <v/>
      </c>
      <c r="K27" s="79" t="str">
        <f>IF(K28="",'別紙(1)②'!K21,"("&amp;IF('別紙(1)②'!K21="",0,TEXT('別紙(1)②'!K21,"#,##0"))&amp;")")</f>
        <v/>
      </c>
    </row>
    <row r="28" spans="1:12" ht="18" customHeight="1">
      <c r="A28" s="353"/>
      <c r="B28" s="354"/>
      <c r="C28" s="338"/>
      <c r="D28" s="344"/>
      <c r="E28" s="350"/>
      <c r="F28" s="333"/>
      <c r="G28" s="352"/>
      <c r="H28" s="338"/>
      <c r="I28" s="142"/>
      <c r="J28" s="117" t="str">
        <f t="shared" si="0"/>
        <v/>
      </c>
      <c r="K28" s="114" t="str">
        <f>IF(I28="","",IF(J28&gt;G27,G27,ROUNDDOWN(J28,-3)))</f>
        <v/>
      </c>
    </row>
    <row r="29" spans="1:12" ht="17" customHeight="1">
      <c r="A29" s="340">
        <v>3</v>
      </c>
      <c r="B29" s="342" t="s">
        <v>50</v>
      </c>
      <c r="C29" s="337"/>
      <c r="D29" s="343">
        <v>480000</v>
      </c>
      <c r="E29" s="327"/>
      <c r="F29" s="328"/>
      <c r="G29" s="343">
        <v>480000</v>
      </c>
      <c r="H29" s="337"/>
      <c r="I29" s="79">
        <f>IF(I30="",'別紙(1)②'!I22,"("&amp;TEXT('別紙(1)②'!I22,"#,##0")&amp;")")</f>
        <v>0</v>
      </c>
      <c r="J29" s="79" t="str">
        <f>IF(J30="",'別紙(1)②'!J22,"("&amp;IF('別紙(1)②'!J22="",0,TEXT('別紙(1)②'!J22,"#,##0"))&amp;")")</f>
        <v/>
      </c>
      <c r="K29" s="79" t="str">
        <f>IF(K30="",'別紙(1)②'!K22,"("&amp;IF('別紙(1)②'!K22="",0,TEXT('別紙(1)②'!K22,"#,##0"))&amp;")")</f>
        <v/>
      </c>
    </row>
    <row r="30" spans="1:12" ht="18" customHeight="1">
      <c r="A30" s="341"/>
      <c r="B30" s="342"/>
      <c r="C30" s="338"/>
      <c r="D30" s="344"/>
      <c r="E30" s="305"/>
      <c r="F30" s="306"/>
      <c r="G30" s="344"/>
      <c r="H30" s="338"/>
      <c r="I30" s="142"/>
      <c r="J30" s="117" t="str">
        <f t="shared" si="0"/>
        <v/>
      </c>
      <c r="K30" s="66" t="str">
        <f>IF(I30="","",IF(J30&gt;G29,G29,ROUNDDOWN(J30,-3)))</f>
        <v/>
      </c>
    </row>
    <row r="31" spans="1:12" ht="17" customHeight="1">
      <c r="A31" s="293" t="s">
        <v>9</v>
      </c>
      <c r="B31" s="294"/>
      <c r="C31" s="337"/>
      <c r="D31" s="339"/>
      <c r="E31" s="327"/>
      <c r="F31" s="328"/>
      <c r="G31" s="336"/>
      <c r="H31" s="336"/>
      <c r="I31" s="82" t="str">
        <f>"("&amp;TEXT('別紙(1)②'!I23,"#,##0")&amp;")"</f>
        <v>(0)</v>
      </c>
      <c r="J31" s="79" t="str">
        <f>"("&amp;TEXT('別紙(1)②'!J23,"#,##0")&amp;")"</f>
        <v>(0)</v>
      </c>
      <c r="K31" s="79" t="str">
        <f>"("&amp;TEXT('別紙(1)②'!K23,"#,##0")&amp;")"</f>
        <v>(0)</v>
      </c>
      <c r="L31" s="81"/>
    </row>
    <row r="32" spans="1:12" ht="18" customHeight="1">
      <c r="A32" s="297"/>
      <c r="B32" s="298"/>
      <c r="C32" s="338"/>
      <c r="D32" s="339"/>
      <c r="E32" s="305"/>
      <c r="F32" s="306"/>
      <c r="G32" s="336"/>
      <c r="H32" s="336"/>
      <c r="I32" s="115">
        <f>SUM(IF(I16="",I15,I16),IF(I18="",I17,I18),IF(I20="",I19,I20),IF(I22="",I21,I22),IF(I24="",I23,I24),IF(I26="",I25,I26),IF(I28="",I27,I28),IF(I30="",I29,I30))</f>
        <v>0</v>
      </c>
      <c r="J32" s="115">
        <f t="shared" ref="J32" si="1">SUM(IF(J16="",J15,J16),IF(J18="",J17,J18),IF(J20="",J19,J20),IF(J22="",J21,J22),IF(J24="",J23,J24),IF(J26="",J25,J26),IF(J28="",J27,J28),IF(J30="",J29,J30))</f>
        <v>0</v>
      </c>
      <c r="K32" s="115">
        <f>SUM(IF(K16="",K15,K16),IF(K18="",K17,K18),IF(K20="",K19,K20),IF(K22="",K21,K22),IF(K24="",K23,K24),IF(K26="",K25,K26),IF(K28="",K27,K28),IF(K30="",K29,K30))</f>
        <v>0</v>
      </c>
    </row>
    <row r="33" spans="1:11" ht="12" customHeight="1">
      <c r="A33" s="3" t="s">
        <v>57</v>
      </c>
      <c r="B33" s="60"/>
      <c r="C33" s="4"/>
      <c r="D33" s="4"/>
      <c r="E33" s="4"/>
      <c r="F33" s="4"/>
      <c r="G33" s="4"/>
      <c r="H33" s="4"/>
      <c r="I33" s="61"/>
      <c r="J33" s="62"/>
      <c r="K33" s="61"/>
    </row>
    <row r="34" spans="1:11" ht="12" customHeight="1">
      <c r="A34" s="3" t="s">
        <v>59</v>
      </c>
      <c r="C34" s="3"/>
    </row>
    <row r="35" spans="1:11" ht="12" customHeight="1">
      <c r="A35" s="3" t="s">
        <v>224</v>
      </c>
      <c r="C35" s="3"/>
    </row>
    <row r="36" spans="1:11" ht="12" customHeight="1">
      <c r="A36" s="3" t="s">
        <v>305</v>
      </c>
    </row>
    <row r="37" spans="1:11" ht="12" customHeight="1">
      <c r="A37" s="3" t="s">
        <v>217</v>
      </c>
      <c r="C37" s="3"/>
    </row>
    <row r="39" spans="1:11">
      <c r="B39" s="30" t="s">
        <v>44</v>
      </c>
      <c r="C39" s="30">
        <v>1000000</v>
      </c>
    </row>
    <row r="40" spans="1:11">
      <c r="B40" s="30" t="s">
        <v>45</v>
      </c>
      <c r="C40" s="30">
        <v>300000</v>
      </c>
    </row>
    <row r="41" spans="1:11">
      <c r="B41" s="30" t="s">
        <v>46</v>
      </c>
      <c r="C41" s="30">
        <v>300000</v>
      </c>
    </row>
    <row r="42" spans="1:11">
      <c r="B42" s="30" t="s">
        <v>48</v>
      </c>
      <c r="C42" s="30">
        <v>300000</v>
      </c>
    </row>
    <row r="43" spans="1:11">
      <c r="B43" s="30" t="s">
        <v>47</v>
      </c>
      <c r="C43" s="30">
        <v>1000000</v>
      </c>
    </row>
    <row r="44" spans="1:11">
      <c r="B44" s="30" t="s">
        <v>216</v>
      </c>
      <c r="C44" s="30">
        <v>1000000</v>
      </c>
    </row>
    <row r="45" spans="1:11" ht="21">
      <c r="B45" s="32" t="s">
        <v>214</v>
      </c>
      <c r="C45" s="30">
        <v>300000</v>
      </c>
    </row>
    <row r="46" spans="1:11">
      <c r="B46" s="30" t="s">
        <v>49</v>
      </c>
      <c r="C46" s="30">
        <v>300000</v>
      </c>
    </row>
    <row r="47" spans="1:11">
      <c r="B47" s="30" t="s">
        <v>53</v>
      </c>
      <c r="C47" s="30">
        <v>1000000</v>
      </c>
    </row>
    <row r="48" spans="1:11">
      <c r="B48" s="30" t="s">
        <v>54</v>
      </c>
      <c r="C48" s="30">
        <v>1500000</v>
      </c>
    </row>
    <row r="49" spans="2:3">
      <c r="B49" s="30" t="s">
        <v>55</v>
      </c>
      <c r="C49" s="30">
        <v>2000000</v>
      </c>
    </row>
    <row r="50" spans="2:3">
      <c r="B50" s="32" t="s">
        <v>63</v>
      </c>
      <c r="C50" s="30">
        <v>2500000</v>
      </c>
    </row>
    <row r="51" spans="2:3">
      <c r="B51" s="32" t="s">
        <v>64</v>
      </c>
      <c r="C51" s="30">
        <v>2500000</v>
      </c>
    </row>
    <row r="52" spans="2:3" ht="21">
      <c r="B52" s="32" t="s">
        <v>60</v>
      </c>
      <c r="C52" s="30">
        <v>1050000</v>
      </c>
    </row>
    <row r="53" spans="2:3" ht="21">
      <c r="B53" s="32" t="s">
        <v>61</v>
      </c>
      <c r="C53" s="30">
        <v>1550000</v>
      </c>
    </row>
    <row r="54" spans="2:3" ht="21">
      <c r="B54" s="32" t="s">
        <v>62</v>
      </c>
      <c r="C54" s="30">
        <v>2050000</v>
      </c>
    </row>
    <row r="55" spans="2:3" ht="21">
      <c r="B55" s="32" t="s">
        <v>66</v>
      </c>
      <c r="C55" s="30">
        <v>2550000</v>
      </c>
    </row>
    <row r="56" spans="2:3" ht="21">
      <c r="B56" s="32" t="s">
        <v>65</v>
      </c>
      <c r="C56" s="30">
        <v>2550000</v>
      </c>
    </row>
  </sheetData>
  <mergeCells count="67">
    <mergeCell ref="A2:L2"/>
    <mergeCell ref="A4:B4"/>
    <mergeCell ref="C4:I4"/>
    <mergeCell ref="A5:B5"/>
    <mergeCell ref="C5:I5"/>
    <mergeCell ref="H9:H13"/>
    <mergeCell ref="I9:I13"/>
    <mergeCell ref="J9:J13"/>
    <mergeCell ref="K9:K13"/>
    <mergeCell ref="A15:A26"/>
    <mergeCell ref="B15:B26"/>
    <mergeCell ref="C15:C16"/>
    <mergeCell ref="D15:D16"/>
    <mergeCell ref="E15:E16"/>
    <mergeCell ref="G15:G16"/>
    <mergeCell ref="A9:B14"/>
    <mergeCell ref="C9:C14"/>
    <mergeCell ref="D9:D14"/>
    <mergeCell ref="G9:G13"/>
    <mergeCell ref="C17:C18"/>
    <mergeCell ref="D17:D18"/>
    <mergeCell ref="G17:G18"/>
    <mergeCell ref="C19:C20"/>
    <mergeCell ref="D19:D20"/>
    <mergeCell ref="E19:E20"/>
    <mergeCell ref="G19:G20"/>
    <mergeCell ref="C21:C22"/>
    <mergeCell ref="D21:D22"/>
    <mergeCell ref="E21:E22"/>
    <mergeCell ref="G21:G22"/>
    <mergeCell ref="C23:C24"/>
    <mergeCell ref="D23:D24"/>
    <mergeCell ref="E23:E24"/>
    <mergeCell ref="G23:G24"/>
    <mergeCell ref="C25:C26"/>
    <mergeCell ref="D25:D26"/>
    <mergeCell ref="E25:E26"/>
    <mergeCell ref="G25:G26"/>
    <mergeCell ref="A27:A28"/>
    <mergeCell ref="B27:B28"/>
    <mergeCell ref="C27:C28"/>
    <mergeCell ref="D27:D28"/>
    <mergeCell ref="E27:E28"/>
    <mergeCell ref="G27:G28"/>
    <mergeCell ref="H31:H32"/>
    <mergeCell ref="H27:H28"/>
    <mergeCell ref="A29:A30"/>
    <mergeCell ref="B29:B30"/>
    <mergeCell ref="C29:C30"/>
    <mergeCell ref="D29:D30"/>
    <mergeCell ref="G29:G30"/>
    <mergeCell ref="H29:H30"/>
    <mergeCell ref="A31:B32"/>
    <mergeCell ref="C31:C32"/>
    <mergeCell ref="D31:D32"/>
    <mergeCell ref="G31:G32"/>
    <mergeCell ref="E9:F14"/>
    <mergeCell ref="E29:F30"/>
    <mergeCell ref="E31:F32"/>
    <mergeCell ref="F15:F16"/>
    <mergeCell ref="F17:F18"/>
    <mergeCell ref="F19:F20"/>
    <mergeCell ref="F21:F22"/>
    <mergeCell ref="F23:F24"/>
    <mergeCell ref="F25:F26"/>
    <mergeCell ref="F27:F28"/>
    <mergeCell ref="E17:E18"/>
  </mergeCells>
  <phoneticPr fontId="2"/>
  <conditionalFormatting sqref="E15 E17 E19 E21 E23 E25">
    <cfRule type="expression" dxfId="6" priority="14">
      <formula>COUNTIF($B$39:$B$46,$C15)&gt;0</formula>
    </cfRule>
  </conditionalFormatting>
  <pageMargins left="0.70866141732283472" right="0.70866141732283472" top="0.74803149606299213" bottom="0.55118110236220474" header="0.31496062992125984" footer="0.31496062992125984"/>
  <pageSetup paperSize="9" scale="89" orientation="landscape" blackAndWhite="1" r:id="rId1"/>
  <ignoredErrors>
    <ignoredError sqref="G16 G24 G23 G30 G29 G28 G27 G26 G25 G22 G21 G18 G17 G20 G19 G4:I5 G15 H27 H28:I28 H29 H30:I30 H32:J32 I29 I27 H23:I25 H17:I17 J15:J16 I22:J22 H26:J26 H31:I31 C15:E15 C4:E5 C19:E19 C20:E20 C17:E17 C18:E18 C21:E21 C22:E22 C25:E25 C26:E26 C27:E27 C28:E28 C29:E29 C30:D30 C23:E23 C24:E24 C16:E16 F15:F28 H19:I19 H21:I21" unlockedFormula="1"/>
    <ignoredError sqref="J17:K17 J23:K23 J27:K29 J31:K31 J19:K19 J18 J21:K21 J20 J25:K25 J24" formula="1" unlockedFormula="1"/>
    <ignoredError sqref="K15 K32" evalError="1" unlockedFormula="1"/>
    <ignoredError sqref="J30:K30" formula="1"/>
  </ignoredError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421DB-1E1A-4431-8906-6074D473B6BB}">
  <sheetPr>
    <tabColor theme="5" tint="0.59999389629810485"/>
    <pageSetUpPr fitToPage="1"/>
  </sheetPr>
  <dimension ref="A1:M56"/>
  <sheetViews>
    <sheetView view="pageBreakPreview" zoomScaleNormal="100" zoomScaleSheetLayoutView="100" workbookViewId="0">
      <selection activeCell="E29" sqref="E29:F30"/>
    </sheetView>
  </sheetViews>
  <sheetFormatPr defaultRowHeight="13"/>
  <cols>
    <col min="1" max="1" width="4.6328125" customWidth="1"/>
    <col min="2" max="2" width="15.6328125" customWidth="1"/>
    <col min="3" max="3" width="25.6328125" customWidth="1"/>
    <col min="4" max="4" width="11.6328125" hidden="1" customWidth="1"/>
    <col min="5" max="5" width="13.6328125" customWidth="1"/>
    <col min="6" max="6" width="2.7265625" customWidth="1"/>
    <col min="7" max="7" width="15.6328125" customWidth="1"/>
    <col min="8" max="8" width="12.6328125" customWidth="1"/>
    <col min="9" max="11" width="15.6328125" customWidth="1"/>
    <col min="12" max="12" width="11.90625" customWidth="1"/>
  </cols>
  <sheetData>
    <row r="1" spans="1:13">
      <c r="A1" t="s">
        <v>292</v>
      </c>
    </row>
    <row r="2" spans="1:13" ht="19">
      <c r="A2" s="280" t="s">
        <v>239</v>
      </c>
      <c r="B2" s="280"/>
      <c r="C2" s="280"/>
      <c r="D2" s="280"/>
      <c r="E2" s="280"/>
      <c r="F2" s="280"/>
      <c r="G2" s="280"/>
      <c r="H2" s="280"/>
      <c r="I2" s="280"/>
      <c r="J2" s="280"/>
      <c r="K2" s="280"/>
      <c r="L2" s="280"/>
      <c r="M2" s="1"/>
    </row>
    <row r="3" spans="1:13" ht="15" customHeight="1">
      <c r="B3" s="76"/>
      <c r="C3" s="76"/>
      <c r="D3" s="76"/>
      <c r="E3" s="76"/>
      <c r="F3" s="112"/>
      <c r="G3" s="76"/>
      <c r="H3" s="76"/>
      <c r="I3" s="76"/>
      <c r="J3" s="76"/>
      <c r="K3" s="76"/>
      <c r="L3" s="1"/>
      <c r="M3" s="1"/>
    </row>
    <row r="4" spans="1:13" ht="20" customHeight="1">
      <c r="A4" s="272" t="s">
        <v>42</v>
      </c>
      <c r="B4" s="273"/>
      <c r="C4" s="356">
        <f>'別紙(1)③'!C4</f>
        <v>0</v>
      </c>
      <c r="D4" s="357"/>
      <c r="E4" s="357"/>
      <c r="F4" s="357"/>
      <c r="G4" s="357"/>
      <c r="H4" s="357"/>
      <c r="I4" s="357"/>
      <c r="J4" s="63"/>
      <c r="K4" s="76"/>
      <c r="L4" s="1"/>
      <c r="M4" s="1"/>
    </row>
    <row r="5" spans="1:13" ht="20" customHeight="1">
      <c r="A5" s="274" t="s">
        <v>43</v>
      </c>
      <c r="B5" s="275"/>
      <c r="C5" s="358">
        <f>'別紙(1)③'!C5</f>
        <v>0</v>
      </c>
      <c r="D5" s="359"/>
      <c r="E5" s="359"/>
      <c r="F5" s="359"/>
      <c r="G5" s="359"/>
      <c r="H5" s="359"/>
      <c r="I5" s="359"/>
      <c r="J5" s="63"/>
      <c r="K5" s="76"/>
      <c r="L5" s="1"/>
      <c r="M5" s="1"/>
    </row>
    <row r="6" spans="1:13" ht="15" customHeight="1">
      <c r="B6" s="29"/>
      <c r="C6" s="59" t="str">
        <f>IF(COUNTIF(データセット!B2:B33,C5),"※別記１のサービスに該当","")</f>
        <v/>
      </c>
      <c r="D6" s="76"/>
      <c r="E6" s="76"/>
      <c r="F6" s="112"/>
      <c r="G6" s="76"/>
      <c r="H6" s="76"/>
      <c r="I6" s="76"/>
      <c r="J6" s="76"/>
      <c r="K6" s="76"/>
      <c r="L6" s="1"/>
      <c r="M6" s="1"/>
    </row>
    <row r="7" spans="1:13" ht="15" customHeight="1">
      <c r="B7" s="29"/>
      <c r="C7" s="59" t="str">
        <f>IF(COUNTIF(データセット!C2:C42,C5),"※別記２のサービスに該当","")</f>
        <v/>
      </c>
      <c r="D7" s="76"/>
      <c r="E7" s="76"/>
      <c r="F7" s="112"/>
      <c r="G7" s="76"/>
      <c r="H7" s="76"/>
      <c r="I7" s="76"/>
      <c r="J7" s="76"/>
      <c r="K7" s="76"/>
      <c r="L7" s="1"/>
      <c r="M7" s="1"/>
    </row>
    <row r="8" spans="1:13" ht="15" customHeight="1">
      <c r="B8" s="29"/>
      <c r="C8" s="76"/>
      <c r="D8" s="76"/>
      <c r="E8" s="76"/>
      <c r="F8" s="112"/>
      <c r="G8" s="76"/>
      <c r="H8" s="76"/>
      <c r="I8" s="76"/>
      <c r="J8" s="76"/>
      <c r="K8" s="76"/>
      <c r="L8" s="1"/>
      <c r="M8" s="1"/>
    </row>
    <row r="9" spans="1:13" ht="12" customHeight="1">
      <c r="A9" s="293" t="s">
        <v>52</v>
      </c>
      <c r="B9" s="294"/>
      <c r="C9" s="281" t="s">
        <v>223</v>
      </c>
      <c r="D9" s="281" t="s">
        <v>213</v>
      </c>
      <c r="E9" s="299" t="s">
        <v>249</v>
      </c>
      <c r="F9" s="300"/>
      <c r="G9" s="281" t="s">
        <v>218</v>
      </c>
      <c r="H9" s="281" t="s">
        <v>248</v>
      </c>
      <c r="I9" s="281" t="s">
        <v>51</v>
      </c>
      <c r="J9" s="281" t="s">
        <v>219</v>
      </c>
      <c r="K9" s="284" t="s">
        <v>215</v>
      </c>
    </row>
    <row r="10" spans="1:13" ht="12" customHeight="1">
      <c r="A10" s="295"/>
      <c r="B10" s="296"/>
      <c r="C10" s="282"/>
      <c r="D10" s="282"/>
      <c r="E10" s="301"/>
      <c r="F10" s="302"/>
      <c r="G10" s="282"/>
      <c r="H10" s="282"/>
      <c r="I10" s="282"/>
      <c r="J10" s="282"/>
      <c r="K10" s="284"/>
    </row>
    <row r="11" spans="1:13" ht="12" customHeight="1">
      <c r="A11" s="295"/>
      <c r="B11" s="296"/>
      <c r="C11" s="282"/>
      <c r="D11" s="282"/>
      <c r="E11" s="301"/>
      <c r="F11" s="302"/>
      <c r="G11" s="282"/>
      <c r="H11" s="282"/>
      <c r="I11" s="282"/>
      <c r="J11" s="282"/>
      <c r="K11" s="284"/>
    </row>
    <row r="12" spans="1:13" ht="12" customHeight="1">
      <c r="A12" s="295"/>
      <c r="B12" s="296"/>
      <c r="C12" s="282"/>
      <c r="D12" s="282"/>
      <c r="E12" s="301"/>
      <c r="F12" s="302"/>
      <c r="G12" s="282"/>
      <c r="H12" s="282"/>
      <c r="I12" s="282"/>
      <c r="J12" s="282"/>
      <c r="K12" s="284"/>
    </row>
    <row r="13" spans="1:13" ht="12" customHeight="1">
      <c r="A13" s="295"/>
      <c r="B13" s="296"/>
      <c r="C13" s="282"/>
      <c r="D13" s="282"/>
      <c r="E13" s="301"/>
      <c r="F13" s="302"/>
      <c r="G13" s="283"/>
      <c r="H13" s="283"/>
      <c r="I13" s="283"/>
      <c r="J13" s="283"/>
      <c r="K13" s="285"/>
    </row>
    <row r="14" spans="1:13" ht="13" customHeight="1">
      <c r="A14" s="297"/>
      <c r="B14" s="298"/>
      <c r="C14" s="292"/>
      <c r="D14" s="292"/>
      <c r="E14" s="303"/>
      <c r="F14" s="304"/>
      <c r="G14" s="31" t="s">
        <v>4</v>
      </c>
      <c r="H14" s="31" t="s">
        <v>5</v>
      </c>
      <c r="I14" s="31" t="s">
        <v>6</v>
      </c>
      <c r="J14" s="31" t="s">
        <v>7</v>
      </c>
      <c r="K14" s="31" t="s">
        <v>58</v>
      </c>
    </row>
    <row r="15" spans="1:13" ht="17" customHeight="1">
      <c r="A15" s="286">
        <v>1</v>
      </c>
      <c r="B15" s="289" t="s">
        <v>2</v>
      </c>
      <c r="C15" s="368">
        <f>'別紙(1)③'!C15</f>
        <v>0</v>
      </c>
      <c r="D15" s="367" t="e">
        <f>IF(C15="","",VLOOKUP(C15,$B$39:$C$56,2,FALSE))</f>
        <v>#N/A</v>
      </c>
      <c r="E15" s="334">
        <f>'別紙(1)③'!E15</f>
        <v>0</v>
      </c>
      <c r="F15" s="329" t="str">
        <f>'別紙(1)③'!F15</f>
        <v/>
      </c>
      <c r="G15" s="355" t="str">
        <f>'別紙(1)③'!G15</f>
        <v/>
      </c>
      <c r="H15" s="111">
        <f>IF(H16="",'別紙(1)③'!H15,"("&amp;TEXT('別紙(1)③'!H15,"#,##0")&amp;")")</f>
        <v>0</v>
      </c>
      <c r="I15" s="80">
        <f>IF(I16="",'別紙(1)③'!I15,"("&amp;TEXT('別紙(1)③'!I15,"#,##0")&amp;")")</f>
        <v>0</v>
      </c>
      <c r="J15" s="79" t="str">
        <f>IF(J16="",'別紙(1)③'!J15,"("&amp;IF('別紙(1)③'!J15="",0,TEXT('別紙(1)③'!J15,"#,##0"))&amp;")")</f>
        <v/>
      </c>
      <c r="K15" s="79" t="str">
        <f>IF(K16="",'別紙(1)③'!K15,"("&amp;IF('別紙(1)③'!K15="",0,TEXT('別紙(1)③'!K15,"#,##0"))&amp;")")</f>
        <v/>
      </c>
    </row>
    <row r="16" spans="1:13" ht="18" customHeight="1">
      <c r="A16" s="286"/>
      <c r="B16" s="289"/>
      <c r="C16" s="361"/>
      <c r="D16" s="363"/>
      <c r="E16" s="335"/>
      <c r="F16" s="330"/>
      <c r="G16" s="366"/>
      <c r="H16" s="224"/>
      <c r="I16" s="225"/>
      <c r="J16" s="117" t="str">
        <f t="shared" ref="J16:J30" si="0">IF(I16="","",ROUNDDOWN(I16*0.8,0))</f>
        <v/>
      </c>
      <c r="K16" s="114" t="str">
        <f>IF(I16="","",IF(J16&gt;G15*IF(H16="",H15,H16),G15*IF(H16="",H15,H16),ROUNDDOWN(J16,-3)))</f>
        <v/>
      </c>
    </row>
    <row r="17" spans="1:12" ht="17" customHeight="1">
      <c r="A17" s="286"/>
      <c r="B17" s="289"/>
      <c r="C17" s="360">
        <f>'別紙(1)③'!C16</f>
        <v>0</v>
      </c>
      <c r="D17" s="362" t="e">
        <f>IF(C17="","",VLOOKUP(C17,$B$39:$C$56,2,FALSE))</f>
        <v>#N/A</v>
      </c>
      <c r="E17" s="364">
        <f>'別紙(1)③'!E16</f>
        <v>0</v>
      </c>
      <c r="F17" s="331" t="str">
        <f>'別紙(1)③'!F16</f>
        <v/>
      </c>
      <c r="G17" s="365" t="str">
        <f>'別紙(1)③'!G16</f>
        <v/>
      </c>
      <c r="H17" s="226">
        <f>IF(H18="",'別紙(1)③'!H16,"("&amp;TEXT('別紙(1)③'!H16,"#,##0")&amp;")")</f>
        <v>0</v>
      </c>
      <c r="I17" s="227">
        <f>IF(I18="",'別紙(1)③'!I16,"("&amp;TEXT('別紙(1)③'!I16,"#,##0")&amp;")")</f>
        <v>0</v>
      </c>
      <c r="J17" s="227" t="str">
        <f>IF(J18="",'別紙(1)③'!J16,"("&amp;IF('別紙(1)③'!J16="",0,TEXT('別紙(1)③'!J16,"#,##0"))&amp;")")</f>
        <v/>
      </c>
      <c r="K17" s="227" t="str">
        <f>IF(K18="",'別紙(1)③'!K16,"("&amp;IF('別紙(1)③'!K16="",0,TEXT('別紙(1)③'!K16,"#,##0"))&amp;")")</f>
        <v/>
      </c>
    </row>
    <row r="18" spans="1:12" ht="18" customHeight="1">
      <c r="A18" s="286"/>
      <c r="B18" s="289"/>
      <c r="C18" s="361"/>
      <c r="D18" s="363"/>
      <c r="E18" s="335"/>
      <c r="F18" s="330"/>
      <c r="G18" s="366"/>
      <c r="H18" s="224"/>
      <c r="I18" s="225"/>
      <c r="J18" s="117" t="str">
        <f t="shared" si="0"/>
        <v/>
      </c>
      <c r="K18" s="114" t="str">
        <f>IF(I18="","",IF(J18&gt;G17*IF(H18="",H17,H18),G17*IF(H18="",H17,H18),ROUNDDOWN(J18,-3)))</f>
        <v/>
      </c>
    </row>
    <row r="19" spans="1:12" ht="17" customHeight="1">
      <c r="A19" s="286"/>
      <c r="B19" s="289"/>
      <c r="C19" s="345">
        <f>'別紙(1)③'!C17</f>
        <v>0</v>
      </c>
      <c r="D19" s="347" t="e">
        <f>IF(C19="","",VLOOKUP(C19,$B$39:$C$56,2,FALSE))</f>
        <v>#N/A</v>
      </c>
      <c r="E19" s="349">
        <f>'別紙(1)③'!E17</f>
        <v>0</v>
      </c>
      <c r="F19" s="332" t="str">
        <f>'別紙(1)③'!F17</f>
        <v/>
      </c>
      <c r="G19" s="351" t="str">
        <f>'別紙(1)③'!G17</f>
        <v/>
      </c>
      <c r="H19" s="222">
        <f>IF(H20="",'別紙(1)③'!H17,"("&amp;TEXT('別紙(1)③'!H17,"#,##0")&amp;")")</f>
        <v>0</v>
      </c>
      <c r="I19" s="223">
        <f>IF(I20="",'別紙(1)③'!I17,"("&amp;TEXT('別紙(1)③'!I17,"#,##0")&amp;")")</f>
        <v>0</v>
      </c>
      <c r="J19" s="223" t="str">
        <f>IF(J20="",'別紙(1)③'!J17,"("&amp;IF('別紙(1)③'!J17="",0,TEXT('別紙(1)③'!J17,"#,##0"))&amp;")")</f>
        <v/>
      </c>
      <c r="K19" s="223" t="str">
        <f>IF(K20="",'別紙(1)③'!K17,"("&amp;IF('別紙(1)③'!K17="",0,TEXT('別紙(1)③'!K17,"#,##0"))&amp;")")</f>
        <v/>
      </c>
    </row>
    <row r="20" spans="1:12" ht="18" customHeight="1">
      <c r="A20" s="286"/>
      <c r="B20" s="289"/>
      <c r="C20" s="361"/>
      <c r="D20" s="363"/>
      <c r="E20" s="335"/>
      <c r="F20" s="330"/>
      <c r="G20" s="366"/>
      <c r="H20" s="224"/>
      <c r="I20" s="225"/>
      <c r="J20" s="117" t="str">
        <f t="shared" si="0"/>
        <v/>
      </c>
      <c r="K20" s="114" t="str">
        <f>IF(I20="","",IF(J20&gt;G19*IF(H20="",H19,H20),G19*IF(H20="",H19,H20),ROUNDDOWN(J20,-3)))</f>
        <v/>
      </c>
    </row>
    <row r="21" spans="1:12" ht="17" customHeight="1">
      <c r="A21" s="286"/>
      <c r="B21" s="289"/>
      <c r="C21" s="360">
        <f>'別紙(1)③'!C18</f>
        <v>0</v>
      </c>
      <c r="D21" s="362" t="e">
        <f>IF(C21="","",VLOOKUP(C21,$B$39:$C$56,2,FALSE))</f>
        <v>#N/A</v>
      </c>
      <c r="E21" s="364">
        <f>'別紙(1)③'!E18</f>
        <v>0</v>
      </c>
      <c r="F21" s="331" t="str">
        <f>'別紙(1)③'!F18</f>
        <v/>
      </c>
      <c r="G21" s="365" t="str">
        <f>'別紙(1)③'!G18</f>
        <v/>
      </c>
      <c r="H21" s="226">
        <f>IF(H22="",'別紙(1)③'!H18,"("&amp;TEXT('別紙(1)③'!H18,"#,##0")&amp;")")</f>
        <v>0</v>
      </c>
      <c r="I21" s="227">
        <f>IF(I22="",'別紙(1)③'!I18,"("&amp;TEXT('別紙(1)③'!I18,"#,##0")&amp;")")</f>
        <v>0</v>
      </c>
      <c r="J21" s="227" t="str">
        <f>IF(J22="",'別紙(1)③'!J18,"("&amp;IF('別紙(1)③'!J18="",0,TEXT('別紙(1)③'!J18,"#,##0"))&amp;")")</f>
        <v/>
      </c>
      <c r="K21" s="227" t="str">
        <f>IF(K22="",'別紙(1)③'!K18,"("&amp;IF('別紙(1)③'!K18="",0,TEXT('別紙(1)③'!K18,"#,##0"))&amp;")")</f>
        <v/>
      </c>
    </row>
    <row r="22" spans="1:12" ht="18" customHeight="1">
      <c r="A22" s="286"/>
      <c r="B22" s="289"/>
      <c r="C22" s="361"/>
      <c r="D22" s="363"/>
      <c r="E22" s="335"/>
      <c r="F22" s="330"/>
      <c r="G22" s="366"/>
      <c r="H22" s="224"/>
      <c r="I22" s="225"/>
      <c r="J22" s="117" t="str">
        <f t="shared" si="0"/>
        <v/>
      </c>
      <c r="K22" s="114" t="str">
        <f>IF(I22="","",IF(J22&gt;G21*IF(H22="",H21,H22),G21*IF(H22="",H21,H22),ROUNDDOWN(J22,-3)))</f>
        <v/>
      </c>
    </row>
    <row r="23" spans="1:12" ht="17" customHeight="1">
      <c r="A23" s="286"/>
      <c r="B23" s="289"/>
      <c r="C23" s="345">
        <f>'別紙(1)③'!C19</f>
        <v>0</v>
      </c>
      <c r="D23" s="347" t="e">
        <f>IF(C23="","",VLOOKUP(C23,$B$39:$C$56,2,FALSE))</f>
        <v>#N/A</v>
      </c>
      <c r="E23" s="349">
        <f>'別紙(1)③'!E19</f>
        <v>0</v>
      </c>
      <c r="F23" s="332" t="str">
        <f>'別紙(1)③'!F19</f>
        <v/>
      </c>
      <c r="G23" s="351" t="str">
        <f>'別紙(1)③'!G19</f>
        <v/>
      </c>
      <c r="H23" s="222">
        <f>IF(H24="",'別紙(1)③'!H19,"("&amp;TEXT('別紙(1)③'!H19,"#,##0")&amp;")")</f>
        <v>0</v>
      </c>
      <c r="I23" s="223">
        <f>IF(I24="",'別紙(1)③'!I19,"("&amp;TEXT('別紙(1)③'!I19,"#,##0")&amp;")")</f>
        <v>0</v>
      </c>
      <c r="J23" s="223" t="str">
        <f>IF(J24="",'別紙(1)③'!J19,"("&amp;IF('別紙(1)③'!J19="",0,TEXT('別紙(1)③'!J19,"#,##0"))&amp;")")</f>
        <v/>
      </c>
      <c r="K23" s="223" t="str">
        <f>IF(K24="",'別紙(1)③'!K19,"("&amp;IF('別紙(1)③'!K19="",0,TEXT('別紙(1)③'!K19,"#,##0"))&amp;")")</f>
        <v/>
      </c>
    </row>
    <row r="24" spans="1:12" ht="18" customHeight="1">
      <c r="A24" s="286"/>
      <c r="B24" s="289"/>
      <c r="C24" s="361"/>
      <c r="D24" s="363"/>
      <c r="E24" s="335"/>
      <c r="F24" s="330"/>
      <c r="G24" s="366"/>
      <c r="H24" s="224"/>
      <c r="I24" s="225"/>
      <c r="J24" s="117" t="str">
        <f t="shared" si="0"/>
        <v/>
      </c>
      <c r="K24" s="114" t="str">
        <f>IF(I24="","",IF(J24&gt;G23*IF(H24="",H23,H24),G23*IF(H24="",H23,H24),ROUNDDOWN(J24,-3)))</f>
        <v/>
      </c>
    </row>
    <row r="25" spans="1:12" ht="17" customHeight="1">
      <c r="A25" s="286"/>
      <c r="B25" s="289"/>
      <c r="C25" s="345">
        <f>'別紙(1)③'!C20</f>
        <v>0</v>
      </c>
      <c r="D25" s="347" t="e">
        <f>IF(C25="","",VLOOKUP(C25,$B$39:$C$56,2,FALSE))</f>
        <v>#N/A</v>
      </c>
      <c r="E25" s="349">
        <f>'別紙(1)③'!E20</f>
        <v>0</v>
      </c>
      <c r="F25" s="332" t="str">
        <f>'別紙(1)③'!F20</f>
        <v/>
      </c>
      <c r="G25" s="351" t="str">
        <f>'別紙(1)③'!G20</f>
        <v/>
      </c>
      <c r="H25" s="222">
        <f>IF(H26="",'別紙(1)③'!H20,"("&amp;TEXT('別紙(1)③'!H20,"#,##0")&amp;")")</f>
        <v>0</v>
      </c>
      <c r="I25" s="223">
        <f>IF(I26="",'別紙(1)③'!I20,"("&amp;TEXT('別紙(1)③'!I20,"#,##0")&amp;")")</f>
        <v>0</v>
      </c>
      <c r="J25" s="223" t="str">
        <f>IF(J26="",'別紙(1)③'!J20,"("&amp;IF('別紙(1)③'!J20="",0,TEXT('別紙(1)③'!J20,"#,##0"))&amp;")")</f>
        <v/>
      </c>
      <c r="K25" s="223" t="str">
        <f>IF(K26="",'別紙(1)③'!K20,"("&amp;IF('別紙(1)③'!K20="",0,TEXT('別紙(1)③'!K20,"#,##0"))&amp;")")</f>
        <v/>
      </c>
    </row>
    <row r="26" spans="1:12" ht="18" customHeight="1">
      <c r="A26" s="286"/>
      <c r="B26" s="289"/>
      <c r="C26" s="346"/>
      <c r="D26" s="348"/>
      <c r="E26" s="350"/>
      <c r="F26" s="333"/>
      <c r="G26" s="352"/>
      <c r="H26" s="140"/>
      <c r="I26" s="141"/>
      <c r="J26" s="117" t="str">
        <f t="shared" si="0"/>
        <v/>
      </c>
      <c r="K26" s="113" t="str">
        <f>IF(I26="","",IF(J26&gt;G25*IF(H26="",H25,H26),G25*IF(H26="",H25,H26),ROUNDDOWN(J26,-3)))</f>
        <v/>
      </c>
    </row>
    <row r="27" spans="1:12" ht="17" customHeight="1">
      <c r="A27" s="287">
        <v>2</v>
      </c>
      <c r="B27" s="288" t="s">
        <v>3</v>
      </c>
      <c r="C27" s="337"/>
      <c r="D27" s="343">
        <v>10000000</v>
      </c>
      <c r="E27" s="334">
        <f>'別紙(1)③'!E21</f>
        <v>0</v>
      </c>
      <c r="F27" s="329" t="str">
        <f>'別紙(1)③'!F21</f>
        <v/>
      </c>
      <c r="G27" s="355">
        <f>IF(E27="有",D27+150000,D27)</f>
        <v>10000000</v>
      </c>
      <c r="H27" s="337"/>
      <c r="I27" s="79">
        <f>IF(I28="",'別紙(1)③'!I21,"("&amp;TEXT('別紙(1)③'!I21,"#,##0")&amp;")")</f>
        <v>0</v>
      </c>
      <c r="J27" s="79" t="str">
        <f>IF(J28="",'別紙(1)③'!J21,"("&amp;IF('別紙(1)③'!J21="",0,TEXT('別紙(1)③'!J21,"#,##0"))&amp;")")</f>
        <v/>
      </c>
      <c r="K27" s="79" t="str">
        <f>IF(K28="",'別紙(1)③'!K21,"("&amp;IF('別紙(1)③'!K21="",0,TEXT('別紙(1)③'!K21,"#,##0"))&amp;")")</f>
        <v/>
      </c>
    </row>
    <row r="28" spans="1:12" ht="18" customHeight="1">
      <c r="A28" s="353"/>
      <c r="B28" s="354"/>
      <c r="C28" s="338"/>
      <c r="D28" s="344"/>
      <c r="E28" s="350"/>
      <c r="F28" s="333"/>
      <c r="G28" s="352"/>
      <c r="H28" s="338"/>
      <c r="I28" s="142"/>
      <c r="J28" s="117" t="str">
        <f t="shared" si="0"/>
        <v/>
      </c>
      <c r="K28" s="114" t="str">
        <f>IF(I28="","",IF(J28&gt;G27,G27,ROUNDDOWN(J28,-3)))</f>
        <v/>
      </c>
    </row>
    <row r="29" spans="1:12" ht="17" customHeight="1">
      <c r="A29" s="340">
        <v>3</v>
      </c>
      <c r="B29" s="342" t="s">
        <v>50</v>
      </c>
      <c r="C29" s="337"/>
      <c r="D29" s="343">
        <v>480000</v>
      </c>
      <c r="E29" s="327"/>
      <c r="F29" s="328"/>
      <c r="G29" s="343">
        <v>480000</v>
      </c>
      <c r="H29" s="337"/>
      <c r="I29" s="79">
        <f>IF(I30="",'別紙(1)③'!I22,"("&amp;TEXT('別紙(1)③'!I22,"#,##0")&amp;")")</f>
        <v>0</v>
      </c>
      <c r="J29" s="79" t="str">
        <f>IF(J30="",'別紙(1)③'!J22,"("&amp;IF('別紙(1)③'!J22="",0,TEXT('別紙(1)③'!J22,"#,##0"))&amp;")")</f>
        <v/>
      </c>
      <c r="K29" s="79" t="str">
        <f>IF(K30="",'別紙(1)③'!K22,"("&amp;IF('別紙(1)③'!K22="",0,TEXT('別紙(1)③'!K22,"#,##0"))&amp;")")</f>
        <v/>
      </c>
    </row>
    <row r="30" spans="1:12" ht="18" customHeight="1">
      <c r="A30" s="341"/>
      <c r="B30" s="342"/>
      <c r="C30" s="338"/>
      <c r="D30" s="344"/>
      <c r="E30" s="305"/>
      <c r="F30" s="306"/>
      <c r="G30" s="344"/>
      <c r="H30" s="338"/>
      <c r="I30" s="142"/>
      <c r="J30" s="117" t="str">
        <f t="shared" si="0"/>
        <v/>
      </c>
      <c r="K30" s="66" t="str">
        <f>IF(I30="","",IF(J30&gt;G29,G29,ROUNDDOWN(J30,-3)))</f>
        <v/>
      </c>
    </row>
    <row r="31" spans="1:12" ht="17" customHeight="1">
      <c r="A31" s="293" t="s">
        <v>9</v>
      </c>
      <c r="B31" s="294"/>
      <c r="C31" s="337"/>
      <c r="D31" s="339"/>
      <c r="E31" s="327"/>
      <c r="F31" s="328"/>
      <c r="G31" s="336"/>
      <c r="H31" s="336"/>
      <c r="I31" s="82" t="str">
        <f>"("&amp;TEXT('別紙(1)③'!I23,"#,##0")&amp;")"</f>
        <v>(0)</v>
      </c>
      <c r="J31" s="79" t="str">
        <f>"("&amp;TEXT('別紙(1)③'!J23,"#,##0")&amp;")"</f>
        <v>(0)</v>
      </c>
      <c r="K31" s="79" t="str">
        <f>"("&amp;TEXT('別紙(1)③'!K23,"#,##0")&amp;")"</f>
        <v>(0)</v>
      </c>
      <c r="L31" s="81"/>
    </row>
    <row r="32" spans="1:12" ht="18" customHeight="1">
      <c r="A32" s="297"/>
      <c r="B32" s="298"/>
      <c r="C32" s="338"/>
      <c r="D32" s="339"/>
      <c r="E32" s="305"/>
      <c r="F32" s="306"/>
      <c r="G32" s="336"/>
      <c r="H32" s="336"/>
      <c r="I32" s="115">
        <f>SUM(IF(I16="",I15,I16),IF(I18="",I17,I18),IF(I20="",I19,I20),IF(I22="",I21,I22),IF(I24="",I23,I24),IF(I26="",I25,I26),IF(I28="",I27,I28),IF(I30="",I29,I30))</f>
        <v>0</v>
      </c>
      <c r="J32" s="115">
        <f t="shared" ref="J32" si="1">SUM(IF(J16="",J15,J16),IF(J18="",J17,J18),IF(J20="",J19,J20),IF(J22="",J21,J22),IF(J24="",J23,J24),IF(J26="",J25,J26),IF(J28="",J27,J28),IF(J30="",J29,J30))</f>
        <v>0</v>
      </c>
      <c r="K32" s="115">
        <f>SUM(IF(K16="",K15,K16),IF(K18="",K17,K18),IF(K20="",K19,K20),IF(K22="",K21,K22),IF(K24="",K23,K24),IF(K26="",K25,K26),IF(K28="",K27,K28),IF(K30="",K29,K30))</f>
        <v>0</v>
      </c>
    </row>
    <row r="33" spans="1:11" ht="12" customHeight="1">
      <c r="A33" s="3" t="s">
        <v>57</v>
      </c>
      <c r="B33" s="60"/>
      <c r="C33" s="4"/>
      <c r="D33" s="4"/>
      <c r="E33" s="4"/>
      <c r="F33" s="4"/>
      <c r="G33" s="4"/>
      <c r="H33" s="4"/>
      <c r="I33" s="61"/>
      <c r="J33" s="62"/>
      <c r="K33" s="61"/>
    </row>
    <row r="34" spans="1:11" ht="12" customHeight="1">
      <c r="A34" s="3" t="s">
        <v>59</v>
      </c>
      <c r="C34" s="3"/>
    </row>
    <row r="35" spans="1:11" ht="12" customHeight="1">
      <c r="A35" s="3" t="s">
        <v>224</v>
      </c>
      <c r="C35" s="3"/>
    </row>
    <row r="36" spans="1:11" ht="12" customHeight="1">
      <c r="A36" s="3" t="s">
        <v>305</v>
      </c>
    </row>
    <row r="37" spans="1:11" ht="12" customHeight="1">
      <c r="A37" s="3" t="s">
        <v>217</v>
      </c>
      <c r="C37" s="3"/>
    </row>
    <row r="39" spans="1:11">
      <c r="B39" s="30" t="s">
        <v>44</v>
      </c>
      <c r="C39" s="30">
        <v>1000000</v>
      </c>
    </row>
    <row r="40" spans="1:11">
      <c r="B40" s="30" t="s">
        <v>45</v>
      </c>
      <c r="C40" s="30">
        <v>300000</v>
      </c>
    </row>
    <row r="41" spans="1:11">
      <c r="B41" s="30" t="s">
        <v>46</v>
      </c>
      <c r="C41" s="30">
        <v>300000</v>
      </c>
    </row>
    <row r="42" spans="1:11">
      <c r="B42" s="30" t="s">
        <v>48</v>
      </c>
      <c r="C42" s="30">
        <v>300000</v>
      </c>
    </row>
    <row r="43" spans="1:11">
      <c r="B43" s="30" t="s">
        <v>47</v>
      </c>
      <c r="C43" s="30">
        <v>1000000</v>
      </c>
    </row>
    <row r="44" spans="1:11">
      <c r="B44" s="30" t="s">
        <v>216</v>
      </c>
      <c r="C44" s="30">
        <v>1000000</v>
      </c>
    </row>
    <row r="45" spans="1:11" ht="21">
      <c r="B45" s="32" t="s">
        <v>214</v>
      </c>
      <c r="C45" s="30">
        <v>300000</v>
      </c>
    </row>
    <row r="46" spans="1:11">
      <c r="B46" s="30" t="s">
        <v>49</v>
      </c>
      <c r="C46" s="30">
        <v>300000</v>
      </c>
    </row>
    <row r="47" spans="1:11">
      <c r="B47" s="30" t="s">
        <v>53</v>
      </c>
      <c r="C47" s="30">
        <v>1000000</v>
      </c>
    </row>
    <row r="48" spans="1:11">
      <c r="B48" s="30" t="s">
        <v>54</v>
      </c>
      <c r="C48" s="30">
        <v>1500000</v>
      </c>
    </row>
    <row r="49" spans="2:3">
      <c r="B49" s="30" t="s">
        <v>55</v>
      </c>
      <c r="C49" s="30">
        <v>2000000</v>
      </c>
    </row>
    <row r="50" spans="2:3">
      <c r="B50" s="32" t="s">
        <v>63</v>
      </c>
      <c r="C50" s="30">
        <v>2500000</v>
      </c>
    </row>
    <row r="51" spans="2:3">
      <c r="B51" s="32" t="s">
        <v>64</v>
      </c>
      <c r="C51" s="30">
        <v>2500000</v>
      </c>
    </row>
    <row r="52" spans="2:3" ht="21">
      <c r="B52" s="32" t="s">
        <v>60</v>
      </c>
      <c r="C52" s="30">
        <v>1050000</v>
      </c>
    </row>
    <row r="53" spans="2:3" ht="21">
      <c r="B53" s="32" t="s">
        <v>61</v>
      </c>
      <c r="C53" s="30">
        <v>1550000</v>
      </c>
    </row>
    <row r="54" spans="2:3" ht="21">
      <c r="B54" s="32" t="s">
        <v>62</v>
      </c>
      <c r="C54" s="30">
        <v>2050000</v>
      </c>
    </row>
    <row r="55" spans="2:3" ht="21">
      <c r="B55" s="32" t="s">
        <v>66</v>
      </c>
      <c r="C55" s="30">
        <v>2550000</v>
      </c>
    </row>
    <row r="56" spans="2:3" ht="21">
      <c r="B56" s="32" t="s">
        <v>65</v>
      </c>
      <c r="C56" s="30">
        <v>2550000</v>
      </c>
    </row>
  </sheetData>
  <mergeCells count="67">
    <mergeCell ref="A2:L2"/>
    <mergeCell ref="A4:B4"/>
    <mergeCell ref="C4:I4"/>
    <mergeCell ref="A5:B5"/>
    <mergeCell ref="C5:I5"/>
    <mergeCell ref="H9:H13"/>
    <mergeCell ref="I9:I13"/>
    <mergeCell ref="J9:J13"/>
    <mergeCell ref="K9:K13"/>
    <mergeCell ref="A15:A26"/>
    <mergeCell ref="B15:B26"/>
    <mergeCell ref="C15:C16"/>
    <mergeCell ref="D15:D16"/>
    <mergeCell ref="E15:E16"/>
    <mergeCell ref="G15:G16"/>
    <mergeCell ref="A9:B14"/>
    <mergeCell ref="C9:C14"/>
    <mergeCell ref="D9:D14"/>
    <mergeCell ref="G9:G13"/>
    <mergeCell ref="C17:C18"/>
    <mergeCell ref="D17:D18"/>
    <mergeCell ref="G17:G18"/>
    <mergeCell ref="C19:C20"/>
    <mergeCell ref="D19:D20"/>
    <mergeCell ref="E19:E20"/>
    <mergeCell ref="G19:G20"/>
    <mergeCell ref="C21:C22"/>
    <mergeCell ref="D21:D22"/>
    <mergeCell ref="E21:E22"/>
    <mergeCell ref="G21:G22"/>
    <mergeCell ref="C23:C24"/>
    <mergeCell ref="D23:D24"/>
    <mergeCell ref="E23:E24"/>
    <mergeCell ref="G23:G24"/>
    <mergeCell ref="C25:C26"/>
    <mergeCell ref="D25:D26"/>
    <mergeCell ref="E25:E26"/>
    <mergeCell ref="G25:G26"/>
    <mergeCell ref="A27:A28"/>
    <mergeCell ref="B27:B28"/>
    <mergeCell ref="C27:C28"/>
    <mergeCell ref="D27:D28"/>
    <mergeCell ref="E27:E28"/>
    <mergeCell ref="G27:G28"/>
    <mergeCell ref="H31:H32"/>
    <mergeCell ref="H27:H28"/>
    <mergeCell ref="A29:A30"/>
    <mergeCell ref="B29:B30"/>
    <mergeCell ref="C29:C30"/>
    <mergeCell ref="D29:D30"/>
    <mergeCell ref="G29:G30"/>
    <mergeCell ref="H29:H30"/>
    <mergeCell ref="A31:B32"/>
    <mergeCell ref="C31:C32"/>
    <mergeCell ref="D31:D32"/>
    <mergeCell ref="G31:G32"/>
    <mergeCell ref="E9:F14"/>
    <mergeCell ref="E29:F30"/>
    <mergeCell ref="E31:F32"/>
    <mergeCell ref="F15:F16"/>
    <mergeCell ref="F17:F18"/>
    <mergeCell ref="F19:F20"/>
    <mergeCell ref="F21:F22"/>
    <mergeCell ref="F23:F24"/>
    <mergeCell ref="F25:F26"/>
    <mergeCell ref="F27:F28"/>
    <mergeCell ref="E17:E18"/>
  </mergeCells>
  <phoneticPr fontId="2"/>
  <conditionalFormatting sqref="E15 E17 E19 E21 E23 E25">
    <cfRule type="expression" dxfId="5" priority="15">
      <formula>COUNTIF($B$39:$B$46,$C15)&gt;0</formula>
    </cfRule>
  </conditionalFormatting>
  <pageMargins left="0.70866141732283472" right="0.70866141732283472" top="0.74803149606299213" bottom="0.55118110236220474" header="0.31496062992125984" footer="0.31496062992125984"/>
  <pageSetup paperSize="9" scale="89" orientation="landscape" blackAndWhite="1" r:id="rId1"/>
  <ignoredErrors>
    <ignoredError sqref="G16 G28 G18 G4:I5 G15 G17 G20 G19 G22 G21 G24 G23 G26 G25 G27 I32:J32 H27 H28:I28 H29:I29 H31:J31 H30 H17:I26 I27 H32 J15:J16 I30:J30 E27 C25:E25 C26:E26 C23:E23 C24:E24 C21:E21 C22:E22 C19:E19 C20:E20 C17:E17 C15:E15 C4:E5 C18:E18 E28 C16:E16 F15:F28" unlockedFormula="1"/>
    <ignoredError sqref="J17:J18 J19:J24 J25:J29" formula="1" unlockedFormula="1"/>
    <ignoredError sqref="K15 K31:K32 K30" evalError="1" unlockedFormula="1"/>
    <ignoredError sqref="K17 K19 K25 K21 K23 K27:K29" evalError="1" formula="1" unlockedFormula="1"/>
  </ignoredError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FFD1B-3475-417F-85FA-ABA2B9457BE5}">
  <sheetPr>
    <tabColor theme="5" tint="0.59999389629810485"/>
    <pageSetUpPr fitToPage="1"/>
  </sheetPr>
  <dimension ref="A1:M56"/>
  <sheetViews>
    <sheetView view="pageBreakPreview" zoomScaleNormal="100" zoomScaleSheetLayoutView="100" workbookViewId="0">
      <selection activeCell="E29" sqref="E29:F30"/>
    </sheetView>
  </sheetViews>
  <sheetFormatPr defaultRowHeight="13"/>
  <cols>
    <col min="1" max="1" width="4.6328125" customWidth="1"/>
    <col min="2" max="2" width="15.6328125" customWidth="1"/>
    <col min="3" max="3" width="25.6328125" customWidth="1"/>
    <col min="4" max="4" width="11.6328125" hidden="1" customWidth="1"/>
    <col min="5" max="5" width="13.6328125" customWidth="1"/>
    <col min="6" max="6" width="2.7265625" customWidth="1"/>
    <col min="7" max="7" width="15.6328125" customWidth="1"/>
    <col min="8" max="8" width="12.6328125" customWidth="1"/>
    <col min="9" max="11" width="15.6328125" customWidth="1"/>
    <col min="12" max="12" width="11.90625" customWidth="1"/>
  </cols>
  <sheetData>
    <row r="1" spans="1:13">
      <c r="A1" t="s">
        <v>292</v>
      </c>
    </row>
    <row r="2" spans="1:13" ht="19">
      <c r="A2" s="280" t="s">
        <v>239</v>
      </c>
      <c r="B2" s="280"/>
      <c r="C2" s="280"/>
      <c r="D2" s="280"/>
      <c r="E2" s="280"/>
      <c r="F2" s="280"/>
      <c r="G2" s="280"/>
      <c r="H2" s="280"/>
      <c r="I2" s="280"/>
      <c r="J2" s="280"/>
      <c r="K2" s="280"/>
      <c r="L2" s="280"/>
      <c r="M2" s="1"/>
    </row>
    <row r="3" spans="1:13" ht="15" customHeight="1">
      <c r="B3" s="76"/>
      <c r="C3" s="76"/>
      <c r="D3" s="76"/>
      <c r="E3" s="76"/>
      <c r="F3" s="112"/>
      <c r="G3" s="76"/>
      <c r="H3" s="76"/>
      <c r="I3" s="76"/>
      <c r="J3" s="76"/>
      <c r="K3" s="76"/>
      <c r="L3" s="1"/>
      <c r="M3" s="1"/>
    </row>
    <row r="4" spans="1:13" ht="20" customHeight="1">
      <c r="A4" s="272" t="s">
        <v>42</v>
      </c>
      <c r="B4" s="273"/>
      <c r="C4" s="356">
        <f>'別紙(1)④'!C4</f>
        <v>0</v>
      </c>
      <c r="D4" s="357"/>
      <c r="E4" s="357"/>
      <c r="F4" s="357"/>
      <c r="G4" s="357"/>
      <c r="H4" s="357"/>
      <c r="I4" s="357"/>
      <c r="J4" s="63"/>
      <c r="K4" s="76"/>
      <c r="L4" s="1"/>
      <c r="M4" s="1"/>
    </row>
    <row r="5" spans="1:13" ht="20" customHeight="1">
      <c r="A5" s="274" t="s">
        <v>43</v>
      </c>
      <c r="B5" s="275"/>
      <c r="C5" s="358">
        <f>'別紙(1)④'!C5</f>
        <v>0</v>
      </c>
      <c r="D5" s="359"/>
      <c r="E5" s="359"/>
      <c r="F5" s="359"/>
      <c r="G5" s="359"/>
      <c r="H5" s="359"/>
      <c r="I5" s="359"/>
      <c r="J5" s="63"/>
      <c r="K5" s="76"/>
      <c r="L5" s="1"/>
      <c r="M5" s="1"/>
    </row>
    <row r="6" spans="1:13" ht="15" customHeight="1">
      <c r="B6" s="29"/>
      <c r="C6" s="59" t="str">
        <f>IF(COUNTIF(データセット!B2:B33,C5),"※別記１のサービスに該当","")</f>
        <v/>
      </c>
      <c r="D6" s="76"/>
      <c r="E6" s="76"/>
      <c r="F6" s="112"/>
      <c r="G6" s="76"/>
      <c r="H6" s="76"/>
      <c r="I6" s="76"/>
      <c r="J6" s="76"/>
      <c r="K6" s="76"/>
      <c r="L6" s="1"/>
      <c r="M6" s="1"/>
    </row>
    <row r="7" spans="1:13" ht="15" customHeight="1">
      <c r="B7" s="29"/>
      <c r="C7" s="59" t="str">
        <f>IF(COUNTIF(データセット!C2:C42,C5),"※別記２のサービスに該当","")</f>
        <v/>
      </c>
      <c r="D7" s="76"/>
      <c r="E7" s="76"/>
      <c r="F7" s="112"/>
      <c r="G7" s="76"/>
      <c r="H7" s="76"/>
      <c r="I7" s="76"/>
      <c r="J7" s="76"/>
      <c r="K7" s="76"/>
      <c r="L7" s="1"/>
      <c r="M7" s="1"/>
    </row>
    <row r="8" spans="1:13" ht="15" customHeight="1">
      <c r="B8" s="29"/>
      <c r="C8" s="76"/>
      <c r="D8" s="76"/>
      <c r="E8" s="76"/>
      <c r="F8" s="112"/>
      <c r="G8" s="76"/>
      <c r="H8" s="76"/>
      <c r="I8" s="76"/>
      <c r="J8" s="76"/>
      <c r="K8" s="76"/>
      <c r="L8" s="1"/>
      <c r="M8" s="1"/>
    </row>
    <row r="9" spans="1:13" ht="12" customHeight="1">
      <c r="A9" s="293" t="s">
        <v>52</v>
      </c>
      <c r="B9" s="294"/>
      <c r="C9" s="281" t="s">
        <v>223</v>
      </c>
      <c r="D9" s="281" t="s">
        <v>213</v>
      </c>
      <c r="E9" s="299" t="s">
        <v>249</v>
      </c>
      <c r="F9" s="300"/>
      <c r="G9" s="281" t="s">
        <v>218</v>
      </c>
      <c r="H9" s="281" t="s">
        <v>248</v>
      </c>
      <c r="I9" s="281" t="s">
        <v>51</v>
      </c>
      <c r="J9" s="281" t="s">
        <v>219</v>
      </c>
      <c r="K9" s="284" t="s">
        <v>215</v>
      </c>
    </row>
    <row r="10" spans="1:13" ht="12" customHeight="1">
      <c r="A10" s="295"/>
      <c r="B10" s="296"/>
      <c r="C10" s="282"/>
      <c r="D10" s="282"/>
      <c r="E10" s="301"/>
      <c r="F10" s="302"/>
      <c r="G10" s="282"/>
      <c r="H10" s="282"/>
      <c r="I10" s="282"/>
      <c r="J10" s="282"/>
      <c r="K10" s="284"/>
    </row>
    <row r="11" spans="1:13" ht="12" customHeight="1">
      <c r="A11" s="295"/>
      <c r="B11" s="296"/>
      <c r="C11" s="282"/>
      <c r="D11" s="282"/>
      <c r="E11" s="301"/>
      <c r="F11" s="302"/>
      <c r="G11" s="282"/>
      <c r="H11" s="282"/>
      <c r="I11" s="282"/>
      <c r="J11" s="282"/>
      <c r="K11" s="284"/>
    </row>
    <row r="12" spans="1:13" ht="12" customHeight="1">
      <c r="A12" s="295"/>
      <c r="B12" s="296"/>
      <c r="C12" s="282"/>
      <c r="D12" s="282"/>
      <c r="E12" s="301"/>
      <c r="F12" s="302"/>
      <c r="G12" s="282"/>
      <c r="H12" s="282"/>
      <c r="I12" s="282"/>
      <c r="J12" s="282"/>
      <c r="K12" s="284"/>
    </row>
    <row r="13" spans="1:13" ht="12" customHeight="1">
      <c r="A13" s="295"/>
      <c r="B13" s="296"/>
      <c r="C13" s="282"/>
      <c r="D13" s="282"/>
      <c r="E13" s="301"/>
      <c r="F13" s="302"/>
      <c r="G13" s="283"/>
      <c r="H13" s="283"/>
      <c r="I13" s="283"/>
      <c r="J13" s="283"/>
      <c r="K13" s="285"/>
    </row>
    <row r="14" spans="1:13" ht="13" customHeight="1">
      <c r="A14" s="297"/>
      <c r="B14" s="298"/>
      <c r="C14" s="292"/>
      <c r="D14" s="292"/>
      <c r="E14" s="303"/>
      <c r="F14" s="304"/>
      <c r="G14" s="31" t="s">
        <v>4</v>
      </c>
      <c r="H14" s="31" t="s">
        <v>5</v>
      </c>
      <c r="I14" s="31" t="s">
        <v>6</v>
      </c>
      <c r="J14" s="31" t="s">
        <v>7</v>
      </c>
      <c r="K14" s="31" t="s">
        <v>58</v>
      </c>
    </row>
    <row r="15" spans="1:13" ht="17" customHeight="1">
      <c r="A15" s="286">
        <v>1</v>
      </c>
      <c r="B15" s="289" t="s">
        <v>2</v>
      </c>
      <c r="C15" s="368">
        <f>'別紙(1)④'!C15</f>
        <v>0</v>
      </c>
      <c r="D15" s="367" t="e">
        <f>IF(C15="","",VLOOKUP(C15,$B$39:$C$56,2,FALSE))</f>
        <v>#N/A</v>
      </c>
      <c r="E15" s="334">
        <f>'別紙(1)④'!E15</f>
        <v>0</v>
      </c>
      <c r="F15" s="329" t="str">
        <f>'別紙(1)④'!F15</f>
        <v/>
      </c>
      <c r="G15" s="355" t="str">
        <f>'別紙(1)④'!G15</f>
        <v/>
      </c>
      <c r="H15" s="111">
        <f>IF(H16="",'別紙(1)④'!H15,"("&amp;TEXT('別紙(1)④'!H15,"#,##0")&amp;")")</f>
        <v>0</v>
      </c>
      <c r="I15" s="80">
        <f>IF(I16="",'別紙(1)④'!I15,"("&amp;TEXT('別紙(1)④'!I15,"#,##0")&amp;")")</f>
        <v>0</v>
      </c>
      <c r="J15" s="79" t="str">
        <f>IF(J16="",'別紙(1)④'!J15,"("&amp;IF('別紙(1)④'!J15="",0,TEXT('別紙(1)④'!J15,"#,##0"))&amp;")")</f>
        <v/>
      </c>
      <c r="K15" s="79" t="str">
        <f>IF(K16="",'別紙(1)④'!K15,"("&amp;IF('別紙(1)④'!K15="",0,TEXT('別紙(1)④'!K15,"#,##0"))&amp;")")</f>
        <v/>
      </c>
    </row>
    <row r="16" spans="1:13" ht="18" customHeight="1">
      <c r="A16" s="286"/>
      <c r="B16" s="289"/>
      <c r="C16" s="361"/>
      <c r="D16" s="363"/>
      <c r="E16" s="335"/>
      <c r="F16" s="330"/>
      <c r="G16" s="366"/>
      <c r="H16" s="224"/>
      <c r="I16" s="225"/>
      <c r="J16" s="117" t="str">
        <f t="shared" ref="J16:J30" si="0">IF(I16="","",ROUNDDOWN(I16*0.8,0))</f>
        <v/>
      </c>
      <c r="K16" s="114" t="str">
        <f>IF(I16="","",IF(J16&gt;G15*IF(H16="",H15,H16),G15*IF(H16="",H15,H16),ROUNDDOWN(J16,-3)))</f>
        <v/>
      </c>
    </row>
    <row r="17" spans="1:12" ht="17" customHeight="1">
      <c r="A17" s="286"/>
      <c r="B17" s="289"/>
      <c r="C17" s="360">
        <f>'別紙(1)④'!C16</f>
        <v>0</v>
      </c>
      <c r="D17" s="362" t="e">
        <f>IF(C17="","",VLOOKUP(C17,$B$39:$C$56,2,FALSE))</f>
        <v>#N/A</v>
      </c>
      <c r="E17" s="364">
        <f>'別紙(1)④'!E16</f>
        <v>0</v>
      </c>
      <c r="F17" s="331" t="str">
        <f>'別紙(1)④'!F16</f>
        <v/>
      </c>
      <c r="G17" s="365" t="str">
        <f>'別紙(1)④'!G16</f>
        <v/>
      </c>
      <c r="H17" s="226">
        <f>IF(H18="",'別紙(1)④'!H16,"("&amp;TEXT('別紙(1)④'!H16,"#,##0")&amp;")")</f>
        <v>0</v>
      </c>
      <c r="I17" s="227">
        <f>IF(I18="",'別紙(1)④'!I16,"("&amp;TEXT('別紙(1)④'!I16,"#,##0")&amp;")")</f>
        <v>0</v>
      </c>
      <c r="J17" s="227" t="str">
        <f>IF(J18="",'別紙(1)④'!J16,"("&amp;IF('別紙(1)④'!J16="",0,TEXT('別紙(1)④'!J16,"#,##0"))&amp;")")</f>
        <v/>
      </c>
      <c r="K17" s="227" t="str">
        <f>IF(K18="",'別紙(1)④'!K16,"("&amp;IF('別紙(1)④'!K16="",0,TEXT('別紙(1)④'!K16,"#,##0"))&amp;")")</f>
        <v/>
      </c>
    </row>
    <row r="18" spans="1:12" ht="18" customHeight="1">
      <c r="A18" s="286"/>
      <c r="B18" s="289"/>
      <c r="C18" s="361"/>
      <c r="D18" s="363"/>
      <c r="E18" s="335"/>
      <c r="F18" s="330"/>
      <c r="G18" s="366"/>
      <c r="H18" s="224"/>
      <c r="I18" s="225"/>
      <c r="J18" s="117" t="str">
        <f t="shared" si="0"/>
        <v/>
      </c>
      <c r="K18" s="114" t="str">
        <f>IF(I18="","",IF(J18&gt;G17*IF(H18="",H17,H18),G17*IF(H18="",H17,H18),ROUNDDOWN(J18,-3)))</f>
        <v/>
      </c>
    </row>
    <row r="19" spans="1:12" ht="17" customHeight="1">
      <c r="A19" s="286"/>
      <c r="B19" s="289"/>
      <c r="C19" s="345">
        <f>'別紙(1)④'!C17</f>
        <v>0</v>
      </c>
      <c r="D19" s="347" t="e">
        <f>IF(C19="","",VLOOKUP(C19,$B$39:$C$56,2,FALSE))</f>
        <v>#N/A</v>
      </c>
      <c r="E19" s="349">
        <f>'別紙(1)④'!E17</f>
        <v>0</v>
      </c>
      <c r="F19" s="332" t="str">
        <f>'別紙(1)④'!F17</f>
        <v/>
      </c>
      <c r="G19" s="351" t="str">
        <f>'別紙(1)④'!G17</f>
        <v/>
      </c>
      <c r="H19" s="222">
        <f>IF(H20="",'別紙(1)④'!H17,"("&amp;TEXT('別紙(1)④'!H17,"#,##0")&amp;")")</f>
        <v>0</v>
      </c>
      <c r="I19" s="223">
        <f>IF(I20="",'別紙(1)④'!I17,"("&amp;TEXT('別紙(1)④'!I17,"#,##0")&amp;")")</f>
        <v>0</v>
      </c>
      <c r="J19" s="223" t="str">
        <f>IF(J20="",'別紙(1)④'!J17,"("&amp;IF('別紙(1)④'!J17="",0,TEXT('別紙(1)④'!J17,"#,##0"))&amp;")")</f>
        <v/>
      </c>
      <c r="K19" s="223" t="str">
        <f>IF(K20="",'別紙(1)④'!K17,"("&amp;IF('別紙(1)④'!K17="",0,TEXT('別紙(1)④'!K17,"#,##0"))&amp;")")</f>
        <v/>
      </c>
    </row>
    <row r="20" spans="1:12" ht="18" customHeight="1">
      <c r="A20" s="286"/>
      <c r="B20" s="289"/>
      <c r="C20" s="361"/>
      <c r="D20" s="363"/>
      <c r="E20" s="335"/>
      <c r="F20" s="330"/>
      <c r="G20" s="366"/>
      <c r="H20" s="224"/>
      <c r="I20" s="225"/>
      <c r="J20" s="117" t="str">
        <f t="shared" si="0"/>
        <v/>
      </c>
      <c r="K20" s="114" t="str">
        <f>IF(I20="","",IF(J20&gt;G19*IF(H20="",H19,H20),G19*IF(H20="",H19,H20),ROUNDDOWN(J20,-3)))</f>
        <v/>
      </c>
    </row>
    <row r="21" spans="1:12" ht="17" customHeight="1">
      <c r="A21" s="286"/>
      <c r="B21" s="289"/>
      <c r="C21" s="360">
        <f>'別紙(1)④'!C18</f>
        <v>0</v>
      </c>
      <c r="D21" s="362" t="e">
        <f>IF(C21="","",VLOOKUP(C21,$B$39:$C$56,2,FALSE))</f>
        <v>#N/A</v>
      </c>
      <c r="E21" s="364">
        <f>'別紙(1)④'!E18</f>
        <v>0</v>
      </c>
      <c r="F21" s="331" t="str">
        <f>'別紙(1)④'!F18</f>
        <v/>
      </c>
      <c r="G21" s="365" t="str">
        <f>'別紙(1)④'!G18</f>
        <v/>
      </c>
      <c r="H21" s="226">
        <f>IF(H22="",'別紙(1)④'!H18,"("&amp;TEXT('別紙(1)④'!H18,"#,##0")&amp;")")</f>
        <v>0</v>
      </c>
      <c r="I21" s="227">
        <f>IF(I22="",'別紙(1)④'!I18,"("&amp;TEXT('別紙(1)④'!I18,"#,##0")&amp;")")</f>
        <v>0</v>
      </c>
      <c r="J21" s="227" t="str">
        <f>IF(J22="",'別紙(1)④'!J18,"("&amp;IF('別紙(1)④'!J18="",0,TEXT('別紙(1)④'!J18,"#,##0"))&amp;")")</f>
        <v/>
      </c>
      <c r="K21" s="227" t="str">
        <f>IF(K22="",'別紙(1)④'!K18,"("&amp;IF('別紙(1)④'!K18="",0,TEXT('別紙(1)④'!K18,"#,##0"))&amp;")")</f>
        <v/>
      </c>
    </row>
    <row r="22" spans="1:12" ht="18" customHeight="1">
      <c r="A22" s="286"/>
      <c r="B22" s="289"/>
      <c r="C22" s="361"/>
      <c r="D22" s="363"/>
      <c r="E22" s="335"/>
      <c r="F22" s="330"/>
      <c r="G22" s="366"/>
      <c r="H22" s="224"/>
      <c r="I22" s="225"/>
      <c r="J22" s="117" t="str">
        <f t="shared" si="0"/>
        <v/>
      </c>
      <c r="K22" s="114" t="str">
        <f>IF(I22="","",IF(J22&gt;G21*IF(H22="",H21,H22),G21*IF(H22="",H21,H22),ROUNDDOWN(J22,-3)))</f>
        <v/>
      </c>
    </row>
    <row r="23" spans="1:12" ht="17" customHeight="1">
      <c r="A23" s="286"/>
      <c r="B23" s="289"/>
      <c r="C23" s="345">
        <f>'別紙(1)④'!C19</f>
        <v>0</v>
      </c>
      <c r="D23" s="347" t="e">
        <f>IF(C23="","",VLOOKUP(C23,$B$39:$C$56,2,FALSE))</f>
        <v>#N/A</v>
      </c>
      <c r="E23" s="349">
        <f>'別紙(1)④'!E19</f>
        <v>0</v>
      </c>
      <c r="F23" s="332" t="str">
        <f>'別紙(1)④'!F19</f>
        <v/>
      </c>
      <c r="G23" s="351" t="str">
        <f>'別紙(1)④'!G19</f>
        <v/>
      </c>
      <c r="H23" s="222">
        <f>IF(H24="",'別紙(1)④'!H19,"("&amp;TEXT('別紙(1)④'!H19,"#,##0")&amp;")")</f>
        <v>0</v>
      </c>
      <c r="I23" s="223">
        <f>IF(I24="",'別紙(1)④'!I19,"("&amp;TEXT('別紙(1)④'!I19,"#,##0")&amp;")")</f>
        <v>0</v>
      </c>
      <c r="J23" s="223" t="str">
        <f>IF(J24="",'別紙(1)④'!J19,"("&amp;IF('別紙(1)④'!J19="",0,TEXT('別紙(1)④'!J19,"#,##0"))&amp;")")</f>
        <v/>
      </c>
      <c r="K23" s="223" t="str">
        <f>IF(K24="",'別紙(1)④'!K19,"("&amp;IF('別紙(1)④'!K19="",0,TEXT('別紙(1)④'!K19,"#,##0"))&amp;")")</f>
        <v/>
      </c>
    </row>
    <row r="24" spans="1:12" ht="18" customHeight="1">
      <c r="A24" s="286"/>
      <c r="B24" s="289"/>
      <c r="C24" s="361"/>
      <c r="D24" s="363"/>
      <c r="E24" s="335"/>
      <c r="F24" s="330"/>
      <c r="G24" s="366"/>
      <c r="H24" s="224"/>
      <c r="I24" s="225"/>
      <c r="J24" s="117" t="str">
        <f t="shared" si="0"/>
        <v/>
      </c>
      <c r="K24" s="114" t="str">
        <f>IF(I24="","",IF(J24&gt;G23*IF(H24="",H23,H24),G23*IF(H24="",H23,H24),ROUNDDOWN(J24,-3)))</f>
        <v/>
      </c>
    </row>
    <row r="25" spans="1:12" ht="17" customHeight="1">
      <c r="A25" s="286"/>
      <c r="B25" s="289"/>
      <c r="C25" s="345">
        <f>'別紙(1)④'!C20</f>
        <v>0</v>
      </c>
      <c r="D25" s="347" t="e">
        <f>IF(C25="","",VLOOKUP(C25,$B$39:$C$56,2,FALSE))</f>
        <v>#N/A</v>
      </c>
      <c r="E25" s="349">
        <f>'別紙(1)④'!E20</f>
        <v>0</v>
      </c>
      <c r="F25" s="332" t="str">
        <f>'別紙(1)④'!F20</f>
        <v/>
      </c>
      <c r="G25" s="351" t="str">
        <f>'別紙(1)④'!G20</f>
        <v/>
      </c>
      <c r="H25" s="222">
        <f>IF(H26="",'別紙(1)④'!H20,"("&amp;TEXT('別紙(1)④'!H20,"#,##0")&amp;")")</f>
        <v>0</v>
      </c>
      <c r="I25" s="223">
        <f>IF(I26="",'別紙(1)④'!I20,"("&amp;TEXT('別紙(1)④'!I20,"#,##0")&amp;")")</f>
        <v>0</v>
      </c>
      <c r="J25" s="223" t="str">
        <f>IF(J26="",'別紙(1)④'!J20,"("&amp;IF('別紙(1)④'!J20="",0,TEXT('別紙(1)④'!J20,"#,##0"))&amp;")")</f>
        <v/>
      </c>
      <c r="K25" s="223" t="str">
        <f>IF(K26="",'別紙(1)④'!K20,"("&amp;IF('別紙(1)④'!K20="",0,TEXT('別紙(1)④'!K20,"#,##0"))&amp;")")</f>
        <v/>
      </c>
    </row>
    <row r="26" spans="1:12" ht="18" customHeight="1">
      <c r="A26" s="286"/>
      <c r="B26" s="289"/>
      <c r="C26" s="346"/>
      <c r="D26" s="348"/>
      <c r="E26" s="350"/>
      <c r="F26" s="333"/>
      <c r="G26" s="352"/>
      <c r="H26" s="140"/>
      <c r="I26" s="141"/>
      <c r="J26" s="117" t="str">
        <f t="shared" si="0"/>
        <v/>
      </c>
      <c r="K26" s="113" t="str">
        <f>IF(I26="","",IF(J26&gt;G25*IF(H26="",H25,H26),G25*IF(H26="",H25,H26),ROUNDDOWN(J26,-3)))</f>
        <v/>
      </c>
    </row>
    <row r="27" spans="1:12" ht="17" customHeight="1">
      <c r="A27" s="287">
        <v>2</v>
      </c>
      <c r="B27" s="288" t="s">
        <v>3</v>
      </c>
      <c r="C27" s="337"/>
      <c r="D27" s="343">
        <v>10000000</v>
      </c>
      <c r="E27" s="334">
        <f>'別紙(1)④'!E21</f>
        <v>0</v>
      </c>
      <c r="F27" s="329" t="str">
        <f>'別紙(1)④'!F21</f>
        <v/>
      </c>
      <c r="G27" s="355">
        <f>IF(E27="有",D27+150000,D27)</f>
        <v>10000000</v>
      </c>
      <c r="H27" s="337"/>
      <c r="I27" s="79">
        <f>IF(I28="",'別紙(1)④'!I21,"("&amp;TEXT('別紙(1)④'!I21,"#,##0")&amp;")")</f>
        <v>0</v>
      </c>
      <c r="J27" s="79" t="str">
        <f>IF(J28="",'別紙(1)④'!J21,"("&amp;IF('別紙(1)④'!J21="",0,TEXT('別紙(1)④'!J21,"#,##0"))&amp;")")</f>
        <v/>
      </c>
      <c r="K27" s="79" t="str">
        <f>IF(K28="",'別紙(1)④'!K21,"("&amp;IF('別紙(1)④'!K21="",0,TEXT('別紙(1)④'!K21,"#,##0"))&amp;")")</f>
        <v/>
      </c>
    </row>
    <row r="28" spans="1:12" ht="18" customHeight="1">
      <c r="A28" s="353"/>
      <c r="B28" s="354"/>
      <c r="C28" s="338"/>
      <c r="D28" s="344"/>
      <c r="E28" s="350"/>
      <c r="F28" s="333"/>
      <c r="G28" s="352"/>
      <c r="H28" s="338"/>
      <c r="I28" s="142"/>
      <c r="J28" s="117" t="str">
        <f t="shared" si="0"/>
        <v/>
      </c>
      <c r="K28" s="114" t="str">
        <f>IF(I28="","",IF(J28&gt;G27,G27,ROUNDDOWN(J28,-3)))</f>
        <v/>
      </c>
    </row>
    <row r="29" spans="1:12" ht="17" customHeight="1">
      <c r="A29" s="340">
        <v>3</v>
      </c>
      <c r="B29" s="342" t="s">
        <v>50</v>
      </c>
      <c r="C29" s="337"/>
      <c r="D29" s="343">
        <v>480000</v>
      </c>
      <c r="E29" s="327"/>
      <c r="F29" s="328"/>
      <c r="G29" s="343">
        <v>480000</v>
      </c>
      <c r="H29" s="337"/>
      <c r="I29" s="79">
        <f>IF(I30="",'別紙(1)④'!I22,"("&amp;TEXT('別紙(1)④'!I22,"#,##0")&amp;")")</f>
        <v>0</v>
      </c>
      <c r="J29" s="79" t="str">
        <f>IF(J30="",'別紙(1)④'!J22,"("&amp;IF('別紙(1)④'!J22="",0,TEXT('別紙(1)④'!J22,"#,##0"))&amp;")")</f>
        <v/>
      </c>
      <c r="K29" s="79" t="str">
        <f>IF(K30="",'別紙(1)④'!K22,"("&amp;IF('別紙(1)④'!K22="",0,TEXT('別紙(1)④'!K22,"#,##0"))&amp;")")</f>
        <v/>
      </c>
    </row>
    <row r="30" spans="1:12" ht="18" customHeight="1">
      <c r="A30" s="341"/>
      <c r="B30" s="342"/>
      <c r="C30" s="338"/>
      <c r="D30" s="344"/>
      <c r="E30" s="305"/>
      <c r="F30" s="306"/>
      <c r="G30" s="344"/>
      <c r="H30" s="338"/>
      <c r="I30" s="142"/>
      <c r="J30" s="117" t="str">
        <f t="shared" si="0"/>
        <v/>
      </c>
      <c r="K30" s="66" t="str">
        <f>IF(I30="","",IF(J30&gt;G29,G29,ROUNDDOWN(J30,-3)))</f>
        <v/>
      </c>
    </row>
    <row r="31" spans="1:12" ht="17" customHeight="1">
      <c r="A31" s="293" t="s">
        <v>9</v>
      </c>
      <c r="B31" s="294"/>
      <c r="C31" s="337"/>
      <c r="D31" s="339"/>
      <c r="E31" s="327"/>
      <c r="F31" s="328"/>
      <c r="G31" s="336"/>
      <c r="H31" s="336"/>
      <c r="I31" s="82" t="str">
        <f>"("&amp;TEXT('別紙(1)④'!I23,"#,##0")&amp;")"</f>
        <v>(0)</v>
      </c>
      <c r="J31" s="79" t="str">
        <f>"("&amp;TEXT('別紙(1)④'!J23,"#,##0")&amp;")"</f>
        <v>(0)</v>
      </c>
      <c r="K31" s="79" t="str">
        <f>"("&amp;TEXT('別紙(1)④'!K23,"#,##0")&amp;")"</f>
        <v>(0)</v>
      </c>
      <c r="L31" s="81"/>
    </row>
    <row r="32" spans="1:12" ht="18" customHeight="1">
      <c r="A32" s="297"/>
      <c r="B32" s="298"/>
      <c r="C32" s="338"/>
      <c r="D32" s="339"/>
      <c r="E32" s="305"/>
      <c r="F32" s="306"/>
      <c r="G32" s="336"/>
      <c r="H32" s="336"/>
      <c r="I32" s="115">
        <f>SUM(IF(I16="",I15,I16),IF(I18="",I17,I18),IF(I20="",I19,I20),IF(I22="",I21,I22),IF(I24="",I23,I24),IF(I26="",I25,I26),IF(I28="",I27,I28),IF(I30="",I29,I30))</f>
        <v>0</v>
      </c>
      <c r="J32" s="115">
        <f t="shared" ref="J32" si="1">SUM(IF(J16="",J15,J16),IF(J18="",J17,J18),IF(J20="",J19,J20),IF(J22="",J21,J22),IF(J24="",J23,J24),IF(J26="",J25,J26),IF(J28="",J27,J28),IF(J30="",J29,J30))</f>
        <v>0</v>
      </c>
      <c r="K32" s="115">
        <f>SUM(IF(K16="",K15,K16),IF(K18="",K17,K18),IF(K20="",K19,K20),IF(K22="",K21,K22),IF(K24="",K23,K24),IF(K26="",K25,K26),IF(K28="",K27,K28),IF(K30="",K29,K30))</f>
        <v>0</v>
      </c>
    </row>
    <row r="33" spans="1:11" ht="12" customHeight="1">
      <c r="A33" s="3" t="s">
        <v>57</v>
      </c>
      <c r="B33" s="60"/>
      <c r="C33" s="4"/>
      <c r="D33" s="4"/>
      <c r="E33" s="4"/>
      <c r="F33" s="4"/>
      <c r="G33" s="4"/>
      <c r="H33" s="4"/>
      <c r="I33" s="61"/>
      <c r="J33" s="62"/>
      <c r="K33" s="61"/>
    </row>
    <row r="34" spans="1:11" ht="12" customHeight="1">
      <c r="A34" s="3" t="s">
        <v>59</v>
      </c>
      <c r="C34" s="3"/>
    </row>
    <row r="35" spans="1:11" ht="12" customHeight="1">
      <c r="A35" s="3" t="s">
        <v>224</v>
      </c>
      <c r="C35" s="3"/>
    </row>
    <row r="36" spans="1:11" ht="12" customHeight="1">
      <c r="A36" s="3" t="s">
        <v>305</v>
      </c>
    </row>
    <row r="37" spans="1:11" ht="12" customHeight="1">
      <c r="A37" s="3" t="s">
        <v>217</v>
      </c>
      <c r="C37" s="3"/>
    </row>
    <row r="39" spans="1:11">
      <c r="B39" s="30" t="s">
        <v>44</v>
      </c>
      <c r="C39" s="30">
        <v>1000000</v>
      </c>
    </row>
    <row r="40" spans="1:11">
      <c r="B40" s="30" t="s">
        <v>45</v>
      </c>
      <c r="C40" s="30">
        <v>300000</v>
      </c>
    </row>
    <row r="41" spans="1:11">
      <c r="B41" s="30" t="s">
        <v>46</v>
      </c>
      <c r="C41" s="30">
        <v>300000</v>
      </c>
    </row>
    <row r="42" spans="1:11">
      <c r="B42" s="30" t="s">
        <v>48</v>
      </c>
      <c r="C42" s="30">
        <v>300000</v>
      </c>
    </row>
    <row r="43" spans="1:11">
      <c r="B43" s="30" t="s">
        <v>47</v>
      </c>
      <c r="C43" s="30">
        <v>1000000</v>
      </c>
    </row>
    <row r="44" spans="1:11">
      <c r="B44" s="30" t="s">
        <v>216</v>
      </c>
      <c r="C44" s="30">
        <v>1000000</v>
      </c>
    </row>
    <row r="45" spans="1:11" ht="21">
      <c r="B45" s="32" t="s">
        <v>214</v>
      </c>
      <c r="C45" s="30">
        <v>300000</v>
      </c>
    </row>
    <row r="46" spans="1:11">
      <c r="B46" s="30" t="s">
        <v>49</v>
      </c>
      <c r="C46" s="30">
        <v>300000</v>
      </c>
    </row>
    <row r="47" spans="1:11">
      <c r="B47" s="30" t="s">
        <v>53</v>
      </c>
      <c r="C47" s="30">
        <v>1000000</v>
      </c>
    </row>
    <row r="48" spans="1:11">
      <c r="B48" s="30" t="s">
        <v>54</v>
      </c>
      <c r="C48" s="30">
        <v>1500000</v>
      </c>
    </row>
    <row r="49" spans="2:3">
      <c r="B49" s="30" t="s">
        <v>55</v>
      </c>
      <c r="C49" s="30">
        <v>2000000</v>
      </c>
    </row>
    <row r="50" spans="2:3">
      <c r="B50" s="32" t="s">
        <v>63</v>
      </c>
      <c r="C50" s="30">
        <v>2500000</v>
      </c>
    </row>
    <row r="51" spans="2:3">
      <c r="B51" s="32" t="s">
        <v>64</v>
      </c>
      <c r="C51" s="30">
        <v>2500000</v>
      </c>
    </row>
    <row r="52" spans="2:3" ht="21">
      <c r="B52" s="32" t="s">
        <v>60</v>
      </c>
      <c r="C52" s="30">
        <v>1050000</v>
      </c>
    </row>
    <row r="53" spans="2:3" ht="21">
      <c r="B53" s="32" t="s">
        <v>61</v>
      </c>
      <c r="C53" s="30">
        <v>1550000</v>
      </c>
    </row>
    <row r="54" spans="2:3" ht="21">
      <c r="B54" s="32" t="s">
        <v>62</v>
      </c>
      <c r="C54" s="30">
        <v>2050000</v>
      </c>
    </row>
    <row r="55" spans="2:3" ht="21">
      <c r="B55" s="32" t="s">
        <v>66</v>
      </c>
      <c r="C55" s="30">
        <v>2550000</v>
      </c>
    </row>
    <row r="56" spans="2:3" ht="21">
      <c r="B56" s="32" t="s">
        <v>65</v>
      </c>
      <c r="C56" s="30">
        <v>2550000</v>
      </c>
    </row>
  </sheetData>
  <mergeCells count="67">
    <mergeCell ref="A2:L2"/>
    <mergeCell ref="A4:B4"/>
    <mergeCell ref="C4:I4"/>
    <mergeCell ref="A5:B5"/>
    <mergeCell ref="C5:I5"/>
    <mergeCell ref="H9:H13"/>
    <mergeCell ref="I9:I13"/>
    <mergeCell ref="J9:J13"/>
    <mergeCell ref="K9:K13"/>
    <mergeCell ref="A15:A26"/>
    <mergeCell ref="B15:B26"/>
    <mergeCell ref="C15:C16"/>
    <mergeCell ref="D15:D16"/>
    <mergeCell ref="E15:E16"/>
    <mergeCell ref="G15:G16"/>
    <mergeCell ref="A9:B14"/>
    <mergeCell ref="C9:C14"/>
    <mergeCell ref="D9:D14"/>
    <mergeCell ref="G9:G13"/>
    <mergeCell ref="C17:C18"/>
    <mergeCell ref="D17:D18"/>
    <mergeCell ref="G17:G18"/>
    <mergeCell ref="C19:C20"/>
    <mergeCell ref="D19:D20"/>
    <mergeCell ref="E19:E20"/>
    <mergeCell ref="G19:G20"/>
    <mergeCell ref="C21:C22"/>
    <mergeCell ref="D21:D22"/>
    <mergeCell ref="E21:E22"/>
    <mergeCell ref="G21:G22"/>
    <mergeCell ref="C23:C24"/>
    <mergeCell ref="D23:D24"/>
    <mergeCell ref="E23:E24"/>
    <mergeCell ref="G23:G24"/>
    <mergeCell ref="C25:C26"/>
    <mergeCell ref="D25:D26"/>
    <mergeCell ref="E25:E26"/>
    <mergeCell ref="G25:G26"/>
    <mergeCell ref="A27:A28"/>
    <mergeCell ref="B27:B28"/>
    <mergeCell ref="C27:C28"/>
    <mergeCell ref="D27:D28"/>
    <mergeCell ref="E27:E28"/>
    <mergeCell ref="G27:G28"/>
    <mergeCell ref="H31:H32"/>
    <mergeCell ref="H27:H28"/>
    <mergeCell ref="A29:A30"/>
    <mergeCell ref="B29:B30"/>
    <mergeCell ref="C29:C30"/>
    <mergeCell ref="D29:D30"/>
    <mergeCell ref="G29:G30"/>
    <mergeCell ref="H29:H30"/>
    <mergeCell ref="A31:B32"/>
    <mergeCell ref="C31:C32"/>
    <mergeCell ref="D31:D32"/>
    <mergeCell ref="G31:G32"/>
    <mergeCell ref="E9:F14"/>
    <mergeCell ref="E29:F30"/>
    <mergeCell ref="E31:F32"/>
    <mergeCell ref="F15:F16"/>
    <mergeCell ref="F17:F18"/>
    <mergeCell ref="F19:F20"/>
    <mergeCell ref="F21:F22"/>
    <mergeCell ref="F23:F24"/>
    <mergeCell ref="F25:F26"/>
    <mergeCell ref="F27:F28"/>
    <mergeCell ref="E17:E18"/>
  </mergeCells>
  <phoneticPr fontId="2"/>
  <conditionalFormatting sqref="E15 E17 E19 E21 E23 E25">
    <cfRule type="expression" dxfId="4" priority="16">
      <formula>COUNTIF($B$39:$B$46,$C15)&gt;0</formula>
    </cfRule>
  </conditionalFormatting>
  <pageMargins left="0.70866141732283472" right="0.70866141732283472" top="0.74803149606299213" bottom="0.55118110236220474" header="0.31496062992125984" footer="0.31496062992125984"/>
  <pageSetup paperSize="9" scale="89" orientation="landscape" blackAndWhite="1" r:id="rId1"/>
  <ignoredErrors>
    <ignoredError sqref="G16 G18 G4:I5 G15 G17 G20 G19 G22 G21 G24 G23 G26 G25 G28 G27 H27 H28:I28 I30 I32:K32 H32 H31:K31 H30 H17:I26 I27 H29:I29 C27:E27 C28:E28 C25:E25 C26:E26 C23:E23 C24:E24 C21:E21 C22:E22 C19:E19 C20:E20 C17:E17 C15:E15 C4:E5 C18:E18 C16:E16 F15:F28 J15:K15 J18 J20 J22 J24 J26 J28:K28 K27 J30:K30 J16" unlockedFormula="1"/>
    <ignoredError sqref="J17:K17 J19:K19 J21:K21 J23:K23 J25:K25 J27 J29:K29" formula="1" unlockedFormula="1"/>
  </ignoredError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A422D-759B-483F-ACFC-629A18811193}">
  <sheetPr>
    <tabColor theme="5" tint="0.59999389629810485"/>
    <pageSetUpPr fitToPage="1"/>
  </sheetPr>
  <dimension ref="A1:E41"/>
  <sheetViews>
    <sheetView view="pageBreakPreview" zoomScaleNormal="100" zoomScaleSheetLayoutView="100" workbookViewId="0">
      <selection activeCell="F30" sqref="F30"/>
    </sheetView>
  </sheetViews>
  <sheetFormatPr defaultRowHeight="13"/>
  <cols>
    <col min="1" max="1" width="10.26953125" bestFit="1" customWidth="1"/>
    <col min="2" max="2" width="20.6328125" customWidth="1"/>
    <col min="3" max="3" width="40.6328125" customWidth="1"/>
    <col min="4" max="4" width="5.6328125" customWidth="1"/>
    <col min="5" max="5" width="15.6328125" customWidth="1"/>
    <col min="6" max="6" width="6.6328125" customWidth="1"/>
  </cols>
  <sheetData>
    <row r="1" spans="1:5">
      <c r="B1" t="s">
        <v>293</v>
      </c>
    </row>
    <row r="2" spans="1:5" ht="19">
      <c r="B2" s="280" t="s">
        <v>240</v>
      </c>
      <c r="C2" s="280"/>
      <c r="D2" s="280"/>
      <c r="E2" s="280"/>
    </row>
    <row r="4" spans="1:5" ht="17" customHeight="1">
      <c r="B4" s="322" t="s">
        <v>226</v>
      </c>
      <c r="C4" s="319" t="s">
        <v>222</v>
      </c>
      <c r="D4" s="316" t="s">
        <v>221</v>
      </c>
      <c r="E4" s="322" t="s">
        <v>225</v>
      </c>
    </row>
    <row r="5" spans="1:5" ht="17" customHeight="1">
      <c r="B5" s="323"/>
      <c r="C5" s="320"/>
      <c r="D5" s="317"/>
      <c r="E5" s="323"/>
    </row>
    <row r="6" spans="1:5" ht="17" customHeight="1">
      <c r="B6" s="323"/>
      <c r="C6" s="321"/>
      <c r="D6" s="318"/>
      <c r="E6" s="323"/>
    </row>
    <row r="7" spans="1:5" ht="20" customHeight="1">
      <c r="A7" s="309" t="s">
        <v>260</v>
      </c>
      <c r="B7" s="312">
        <f>'別紙(2)'!B7</f>
        <v>0</v>
      </c>
      <c r="C7" s="374">
        <f>'別紙(2)'!C7</f>
        <v>0</v>
      </c>
      <c r="D7" s="145">
        <f>IF(D8="",'別紙(2)'!D7,"("&amp;TEXT('別紙(2)'!D7,"#,##0")&amp;")")</f>
        <v>0</v>
      </c>
      <c r="E7" s="146">
        <f>IF(E8="",'別紙(2)'!E7,"("&amp;TEXT('別紙(2)'!E7,"#,##0")&amp;")")</f>
        <v>0</v>
      </c>
    </row>
    <row r="8" spans="1:5" ht="20" customHeight="1">
      <c r="A8" s="296"/>
      <c r="B8" s="313"/>
      <c r="C8" s="375"/>
      <c r="D8" s="169"/>
      <c r="E8" s="170"/>
    </row>
    <row r="9" spans="1:5" ht="20" customHeight="1">
      <c r="A9" s="296"/>
      <c r="B9" s="313"/>
      <c r="C9" s="375">
        <f>'別紙(2)'!C8</f>
        <v>0</v>
      </c>
      <c r="D9" s="167">
        <f>IF(D10="",'別紙(2)'!D8,"("&amp;TEXT('別紙(2)'!D8,"#,##0")&amp;")")</f>
        <v>0</v>
      </c>
      <c r="E9" s="168">
        <f>IF(E10="",'別紙(2)'!E8,"("&amp;TEXT('別紙(2)'!E8,"#,##0")&amp;")")</f>
        <v>0</v>
      </c>
    </row>
    <row r="10" spans="1:5" ht="20" customHeight="1">
      <c r="A10" s="296"/>
      <c r="B10" s="373"/>
      <c r="C10" s="375"/>
      <c r="D10" s="169"/>
      <c r="E10" s="170"/>
    </row>
    <row r="11" spans="1:5" ht="20" customHeight="1">
      <c r="A11" s="296"/>
      <c r="B11" s="310">
        <f>'別紙(2)'!B9</f>
        <v>0</v>
      </c>
      <c r="C11" s="375">
        <f>'別紙(2)'!C9</f>
        <v>0</v>
      </c>
      <c r="D11" s="167">
        <f>IF(D12="",'別紙(2)'!D9,"("&amp;TEXT('別紙(2)'!D9,"#,##0")&amp;")")</f>
        <v>0</v>
      </c>
      <c r="E11" s="168">
        <f>IF(E12="",'別紙(2)'!E9,"("&amp;TEXT('別紙(2)'!E9,"#,##0")&amp;")")</f>
        <v>0</v>
      </c>
    </row>
    <row r="12" spans="1:5" ht="20" customHeight="1">
      <c r="A12" s="296"/>
      <c r="B12" s="313"/>
      <c r="C12" s="375"/>
      <c r="D12" s="169"/>
      <c r="E12" s="170"/>
    </row>
    <row r="13" spans="1:5" ht="20" customHeight="1">
      <c r="A13" s="296"/>
      <c r="B13" s="313"/>
      <c r="C13" s="375">
        <f>'別紙(2)'!C10</f>
        <v>0</v>
      </c>
      <c r="D13" s="167">
        <f>IF(D14="",'別紙(2)'!D10,"("&amp;TEXT('別紙(2)'!D10,"#,##0")&amp;")")</f>
        <v>0</v>
      </c>
      <c r="E13" s="168">
        <f>IF(E14="",'別紙(2)'!E10,"("&amp;TEXT('別紙(2)'!E10,"#,##0")&amp;")")</f>
        <v>0</v>
      </c>
    </row>
    <row r="14" spans="1:5" ht="20" customHeight="1">
      <c r="A14" s="296"/>
      <c r="B14" s="311"/>
      <c r="C14" s="376"/>
      <c r="D14" s="147"/>
      <c r="E14" s="148"/>
    </row>
    <row r="15" spans="1:5" ht="20" customHeight="1">
      <c r="A15" s="309" t="s">
        <v>261</v>
      </c>
      <c r="B15" s="312">
        <f>'別紙(2)'!B11</f>
        <v>0</v>
      </c>
      <c r="C15" s="374">
        <f>'別紙(2)'!C11</f>
        <v>0</v>
      </c>
      <c r="D15" s="145">
        <f>IF(D16="",'別紙(2)'!D11,"("&amp;TEXT('別紙(2)'!D11,"#,##0")&amp;")")</f>
        <v>0</v>
      </c>
      <c r="E15" s="146">
        <f>IF(E16="",'別紙(2)'!E11,"("&amp;TEXT('別紙(2)'!E11,"#,##0")&amp;")")</f>
        <v>0</v>
      </c>
    </row>
    <row r="16" spans="1:5" ht="20" customHeight="1">
      <c r="A16" s="296"/>
      <c r="B16" s="313"/>
      <c r="C16" s="375"/>
      <c r="D16" s="169"/>
      <c r="E16" s="170"/>
    </row>
    <row r="17" spans="1:5" ht="20" customHeight="1">
      <c r="A17" s="296"/>
      <c r="B17" s="313"/>
      <c r="C17" s="375">
        <f>'別紙(2)'!C12</f>
        <v>0</v>
      </c>
      <c r="D17" s="167">
        <f>IF(D18="",'別紙(2)'!D12,"("&amp;TEXT('別紙(2)'!D12,"#,##0")&amp;")")</f>
        <v>0</v>
      </c>
      <c r="E17" s="168">
        <f>IF(E18="",'別紙(2)'!E12,"("&amp;TEXT('別紙(2)'!E12,"#,##0")&amp;")")</f>
        <v>0</v>
      </c>
    </row>
    <row r="18" spans="1:5" ht="20" customHeight="1">
      <c r="A18" s="296"/>
      <c r="B18" s="373"/>
      <c r="C18" s="375"/>
      <c r="D18" s="169"/>
      <c r="E18" s="170"/>
    </row>
    <row r="19" spans="1:5" ht="20" customHeight="1">
      <c r="A19" s="296"/>
      <c r="B19" s="310">
        <f>'別紙(2)'!B13</f>
        <v>0</v>
      </c>
      <c r="C19" s="375">
        <f>'別紙(2)'!C13</f>
        <v>0</v>
      </c>
      <c r="D19" s="167">
        <f>IF(D20="",'別紙(2)'!D13,"("&amp;TEXT('別紙(2)'!D13,"#,##0")&amp;")")</f>
        <v>0</v>
      </c>
      <c r="E19" s="168">
        <f>IF(E20="",'別紙(2)'!E13,"("&amp;TEXT('別紙(2)'!E13,"#,##0")&amp;")")</f>
        <v>0</v>
      </c>
    </row>
    <row r="20" spans="1:5" ht="20" customHeight="1">
      <c r="A20" s="296"/>
      <c r="B20" s="313"/>
      <c r="C20" s="375"/>
      <c r="D20" s="169"/>
      <c r="E20" s="170"/>
    </row>
    <row r="21" spans="1:5" ht="20" customHeight="1">
      <c r="A21" s="296"/>
      <c r="B21" s="313"/>
      <c r="C21" s="375">
        <f>'別紙(2)'!C14</f>
        <v>0</v>
      </c>
      <c r="D21" s="167">
        <f>IF(D22="",'別紙(2)'!D14,"("&amp;TEXT('別紙(2)'!D14,"#,##0")&amp;")")</f>
        <v>0</v>
      </c>
      <c r="E21" s="168">
        <f>IF(E22="",'別紙(2)'!E14,"("&amp;TEXT('別紙(2)'!E14,"#,##0")&amp;")")</f>
        <v>0</v>
      </c>
    </row>
    <row r="22" spans="1:5" ht="20" customHeight="1">
      <c r="A22" s="296"/>
      <c r="B22" s="311"/>
      <c r="C22" s="376"/>
      <c r="D22" s="147"/>
      <c r="E22" s="148"/>
    </row>
    <row r="23" spans="1:5" ht="20" customHeight="1">
      <c r="A23" s="309" t="s">
        <v>262</v>
      </c>
      <c r="B23" s="312">
        <f>'別紙(2)'!B15</f>
        <v>0</v>
      </c>
      <c r="C23" s="374">
        <f>'別紙(2)'!C15</f>
        <v>0</v>
      </c>
      <c r="D23" s="145">
        <f>IF(D24="",'別紙(2)'!D15,"("&amp;TEXT('別紙(2)'!D15,"#,##0")&amp;")")</f>
        <v>0</v>
      </c>
      <c r="E23" s="146">
        <f>IF(E24="",'別紙(2)'!E15,"("&amp;TEXT('別紙(2)'!E15,"#,##0")&amp;")")</f>
        <v>0</v>
      </c>
    </row>
    <row r="24" spans="1:5" ht="20" customHeight="1">
      <c r="A24" s="296"/>
      <c r="B24" s="313"/>
      <c r="C24" s="375"/>
      <c r="D24" s="169"/>
      <c r="E24" s="170"/>
    </row>
    <row r="25" spans="1:5" ht="20" customHeight="1">
      <c r="A25" s="296"/>
      <c r="B25" s="313"/>
      <c r="C25" s="375">
        <f>'別紙(2)'!C16</f>
        <v>0</v>
      </c>
      <c r="D25" s="167">
        <f>IF(D26="",'別紙(2)'!D16,"("&amp;TEXT('別紙(2)'!D16,"#,##0")&amp;")")</f>
        <v>0</v>
      </c>
      <c r="E25" s="168">
        <f>IF(E26="",'別紙(2)'!E16,"("&amp;TEXT('別紙(2)'!E16,"#,##0")&amp;")")</f>
        <v>0</v>
      </c>
    </row>
    <row r="26" spans="1:5" ht="20" customHeight="1">
      <c r="A26" s="296"/>
      <c r="B26" s="373"/>
      <c r="C26" s="375"/>
      <c r="D26" s="169"/>
      <c r="E26" s="170"/>
    </row>
    <row r="27" spans="1:5" ht="20" customHeight="1">
      <c r="A27" s="296"/>
      <c r="B27" s="310">
        <f>'別紙(2)'!B17</f>
        <v>0</v>
      </c>
      <c r="C27" s="375">
        <f>'別紙(2)'!C17</f>
        <v>0</v>
      </c>
      <c r="D27" s="167">
        <f>IF(D28="",'別紙(2)'!D17,"("&amp;TEXT('別紙(2)'!D17,"#,##0")&amp;")")</f>
        <v>0</v>
      </c>
      <c r="E27" s="168">
        <f>IF(E28="",'別紙(2)'!E17,"("&amp;TEXT('別紙(2)'!E17,"#,##0")&amp;")")</f>
        <v>0</v>
      </c>
    </row>
    <row r="28" spans="1:5" ht="20" customHeight="1">
      <c r="A28" s="296"/>
      <c r="B28" s="313"/>
      <c r="C28" s="375"/>
      <c r="D28" s="169"/>
      <c r="E28" s="170"/>
    </row>
    <row r="29" spans="1:5" ht="20" customHeight="1">
      <c r="A29" s="296"/>
      <c r="B29" s="313"/>
      <c r="C29" s="375">
        <f>'別紙(2)'!C18</f>
        <v>0</v>
      </c>
      <c r="D29" s="167">
        <f>IF(D30="",'別紙(2)'!D18,"("&amp;TEXT('別紙(2)'!D18,"#,##0")&amp;")")</f>
        <v>0</v>
      </c>
      <c r="E29" s="168">
        <f>IF(E30="",'別紙(2)'!E18,"("&amp;TEXT('別紙(2)'!E18,"#,##0")&amp;")")</f>
        <v>0</v>
      </c>
    </row>
    <row r="30" spans="1:5" ht="20" customHeight="1">
      <c r="A30" s="296"/>
      <c r="B30" s="311"/>
      <c r="C30" s="376"/>
      <c r="D30" s="147"/>
      <c r="E30" s="148"/>
    </row>
    <row r="31" spans="1:5" ht="20" customHeight="1">
      <c r="A31" s="309" t="s">
        <v>263</v>
      </c>
      <c r="B31" s="312">
        <f>'別紙(2)'!B19</f>
        <v>0</v>
      </c>
      <c r="C31" s="374">
        <f>'別紙(2)'!C19</f>
        <v>0</v>
      </c>
      <c r="D31" s="145">
        <f>IF(D32="",'別紙(2)'!D19,"("&amp;TEXT('別紙(2)'!D19,"#,##0")&amp;")")</f>
        <v>0</v>
      </c>
      <c r="E31" s="146">
        <f>IF(E32="",'別紙(2)'!E19,"("&amp;TEXT('別紙(2)'!E19,"#,##0")&amp;")")</f>
        <v>0</v>
      </c>
    </row>
    <row r="32" spans="1:5" ht="20" customHeight="1">
      <c r="A32" s="296"/>
      <c r="B32" s="313"/>
      <c r="C32" s="375"/>
      <c r="D32" s="169"/>
      <c r="E32" s="170"/>
    </row>
    <row r="33" spans="1:5" ht="20" customHeight="1">
      <c r="A33" s="296"/>
      <c r="B33" s="313"/>
      <c r="C33" s="375">
        <f>'別紙(2)'!C20</f>
        <v>0</v>
      </c>
      <c r="D33" s="167">
        <f>IF(D34="",'別紙(2)'!D20,"("&amp;TEXT('別紙(2)'!D20,"#,##0")&amp;")")</f>
        <v>0</v>
      </c>
      <c r="E33" s="168">
        <f>IF(E34="",'別紙(2)'!E20,"("&amp;TEXT('別紙(2)'!E20,"#,##0")&amp;")")</f>
        <v>0</v>
      </c>
    </row>
    <row r="34" spans="1:5" ht="20" customHeight="1">
      <c r="A34" s="296"/>
      <c r="B34" s="373"/>
      <c r="C34" s="375"/>
      <c r="D34" s="169"/>
      <c r="E34" s="170"/>
    </row>
    <row r="35" spans="1:5" ht="20" customHeight="1">
      <c r="A35" s="296"/>
      <c r="B35" s="310">
        <f>'別紙(2)'!B21</f>
        <v>0</v>
      </c>
      <c r="C35" s="375">
        <f>'別紙(2)'!C21</f>
        <v>0</v>
      </c>
      <c r="D35" s="167">
        <f>IF(D36="",'別紙(2)'!D21,"("&amp;TEXT('別紙(2)'!D21,"#,##0")&amp;")")</f>
        <v>0</v>
      </c>
      <c r="E35" s="168">
        <f>IF(E36="",'別紙(2)'!E21,"("&amp;TEXT('別紙(2)'!E21,"#,##0")&amp;")")</f>
        <v>0</v>
      </c>
    </row>
    <row r="36" spans="1:5" ht="20" customHeight="1">
      <c r="A36" s="296"/>
      <c r="B36" s="313"/>
      <c r="C36" s="375"/>
      <c r="D36" s="169"/>
      <c r="E36" s="170"/>
    </row>
    <row r="37" spans="1:5" ht="20" customHeight="1">
      <c r="A37" s="296"/>
      <c r="B37" s="313"/>
      <c r="C37" s="375">
        <f>'別紙(2)'!C22</f>
        <v>0</v>
      </c>
      <c r="D37" s="167">
        <f>IF(D38="",'別紙(2)'!D22,"("&amp;TEXT('別紙(2)'!D22,"#,##0")&amp;")")</f>
        <v>0</v>
      </c>
      <c r="E37" s="168">
        <f>IF(E38="",'別紙(2)'!E22,"("&amp;TEXT('別紙(2)'!E22,"#,##0")&amp;")")</f>
        <v>0</v>
      </c>
    </row>
    <row r="38" spans="1:5" ht="20" customHeight="1">
      <c r="A38" s="296"/>
      <c r="B38" s="311"/>
      <c r="C38" s="376"/>
      <c r="D38" s="147"/>
      <c r="E38" s="148"/>
    </row>
    <row r="39" spans="1:5" ht="20" customHeight="1">
      <c r="B39" s="369" t="s">
        <v>9</v>
      </c>
      <c r="C39" s="337"/>
      <c r="D39" s="371"/>
      <c r="E39" s="67" t="str">
        <f>"("&amp;TEXT('別紙(2)'!E23,"#,##0")&amp;")"</f>
        <v>(0)</v>
      </c>
    </row>
    <row r="40" spans="1:5" ht="20" customHeight="1">
      <c r="B40" s="370"/>
      <c r="C40" s="338"/>
      <c r="D40" s="372"/>
      <c r="E40" s="66">
        <f>SUM(IF(E8="",E7,E8),IF(E10="",E9,E10),IF(E12="",E11,E12),IF(E14="",E13,E14),IF(E16="",E15,E16),IF(E18="",E17,E18),IF(E20="",E19,E20),IF(E22="",E21,E22),IF(E24="",E23,E24),IF(E26="",E25,E26),IF(E28="",E27,E28),IF(E30="",E29,E30),IF(E32="",E31,E32),IF(E34="",E33,E34),IF(E36="",E35,E36),IF(E38="",E37,E38))</f>
        <v>0</v>
      </c>
    </row>
    <row r="41" spans="1:5">
      <c r="B41" s="108"/>
    </row>
  </sheetData>
  <mergeCells count="36">
    <mergeCell ref="C7:C8"/>
    <mergeCell ref="C9:C10"/>
    <mergeCell ref="C11:C12"/>
    <mergeCell ref="C13:C14"/>
    <mergeCell ref="B7:B10"/>
    <mergeCell ref="B11:B14"/>
    <mergeCell ref="B2:E2"/>
    <mergeCell ref="B4:B6"/>
    <mergeCell ref="C4:C6"/>
    <mergeCell ref="D4:D6"/>
    <mergeCell ref="E4:E6"/>
    <mergeCell ref="C29:C30"/>
    <mergeCell ref="B15:B18"/>
    <mergeCell ref="C15:C16"/>
    <mergeCell ref="C17:C18"/>
    <mergeCell ref="C19:C20"/>
    <mergeCell ref="C21:C22"/>
    <mergeCell ref="B23:B26"/>
    <mergeCell ref="C23:C24"/>
    <mergeCell ref="C25:C26"/>
    <mergeCell ref="C27:C28"/>
    <mergeCell ref="A31:A38"/>
    <mergeCell ref="B39:B40"/>
    <mergeCell ref="C39:C40"/>
    <mergeCell ref="D39:D40"/>
    <mergeCell ref="B31:B34"/>
    <mergeCell ref="C31:C32"/>
    <mergeCell ref="C33:C34"/>
    <mergeCell ref="C35:C36"/>
    <mergeCell ref="C37:C38"/>
    <mergeCell ref="B35:B38"/>
    <mergeCell ref="A7:A14"/>
    <mergeCell ref="A15:A22"/>
    <mergeCell ref="B19:B22"/>
    <mergeCell ref="B27:B30"/>
    <mergeCell ref="A23:A30"/>
  </mergeCells>
  <phoneticPr fontId="2"/>
  <pageMargins left="0.70866141732283472" right="0.70866141732283472" top="0.74803149606299213" bottom="0.74803149606299213" header="0.31496062992125984" footer="0.31496062992125984"/>
  <pageSetup paperSize="9" fitToHeight="0" orientation="portrait" blackAndWhite="1"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BBE1D-0EBE-499A-8D6A-BD34B979D97C}">
  <sheetPr>
    <tabColor theme="5" tint="0.59999389629810485"/>
  </sheetPr>
  <dimension ref="A1:C30"/>
  <sheetViews>
    <sheetView view="pageBreakPreview" zoomScaleNormal="100" zoomScaleSheetLayoutView="100" workbookViewId="0">
      <selection activeCell="H14" sqref="H14"/>
    </sheetView>
  </sheetViews>
  <sheetFormatPr defaultRowHeight="13"/>
  <cols>
    <col min="1" max="1" width="30.6328125" customWidth="1"/>
    <col min="2" max="2" width="25.6328125" customWidth="1"/>
    <col min="3" max="3" width="30.6328125" customWidth="1"/>
  </cols>
  <sheetData>
    <row r="1" spans="1:3">
      <c r="A1" t="s">
        <v>294</v>
      </c>
    </row>
    <row r="2" spans="1:3" ht="19">
      <c r="A2" s="324" t="s">
        <v>241</v>
      </c>
      <c r="B2" s="324"/>
      <c r="C2" s="324"/>
    </row>
    <row r="4" spans="1:3" ht="14">
      <c r="A4" s="8" t="s">
        <v>25</v>
      </c>
    </row>
    <row r="5" spans="1:3" ht="25" customHeight="1">
      <c r="A5" s="50" t="s">
        <v>16</v>
      </c>
      <c r="B5" s="50" t="s">
        <v>21</v>
      </c>
      <c r="C5" s="50" t="s">
        <v>17</v>
      </c>
    </row>
    <row r="6" spans="1:3" ht="25" customHeight="1">
      <c r="A6" s="398" t="s">
        <v>19</v>
      </c>
      <c r="B6" s="65" t="str">
        <f>IF('別紙(3)'!B6="","","("&amp;TEXT('別紙(3)'!B6,"#,##0")&amp;")")</f>
        <v/>
      </c>
      <c r="C6" s="397"/>
    </row>
    <row r="7" spans="1:3" ht="25" customHeight="1">
      <c r="A7" s="399"/>
      <c r="B7" s="166" t="str">
        <f>IF('第2号 '!$F$23="","",'第2号 '!$F$23)</f>
        <v/>
      </c>
      <c r="C7" s="388"/>
    </row>
    <row r="8" spans="1:3" ht="25" customHeight="1">
      <c r="A8" s="391" t="s">
        <v>18</v>
      </c>
      <c r="B8" s="165" t="str">
        <f>IF('別紙(3)'!B7="","","("&amp;TEXT('別紙(3)'!B7,"#,##0")&amp;")")</f>
        <v/>
      </c>
      <c r="C8" s="387"/>
    </row>
    <row r="9" spans="1:3" ht="25" customHeight="1">
      <c r="A9" s="400"/>
      <c r="B9" s="86" t="str">
        <f>IF(B7="","",B13-B7-B11)</f>
        <v/>
      </c>
      <c r="C9" s="388"/>
    </row>
    <row r="10" spans="1:3" ht="25" customHeight="1">
      <c r="A10" s="391" t="s">
        <v>20</v>
      </c>
      <c r="B10" s="144" t="str">
        <f>IF('別紙(3)'!B8="","","("&amp;TEXT('別紙(3)'!B8,"#,##0")&amp;")")</f>
        <v/>
      </c>
      <c r="C10" s="387"/>
    </row>
    <row r="11" spans="1:3" ht="25" customHeight="1">
      <c r="A11" s="392"/>
      <c r="B11" s="83"/>
      <c r="C11" s="390"/>
    </row>
    <row r="12" spans="1:3" ht="20" customHeight="1">
      <c r="A12" s="393" t="s">
        <v>22</v>
      </c>
      <c r="B12" s="87" t="str">
        <f>'別紙(2)変更'!E39</f>
        <v>(0)</v>
      </c>
      <c r="C12" s="394"/>
    </row>
    <row r="13" spans="1:3" ht="20" customHeight="1">
      <c r="A13" s="392"/>
      <c r="B13" s="64">
        <f>'別紙(2)変更'!E40</f>
        <v>0</v>
      </c>
      <c r="C13" s="395"/>
    </row>
    <row r="14" spans="1:3">
      <c r="A14" s="2" t="s">
        <v>23</v>
      </c>
    </row>
    <row r="15" spans="1:3">
      <c r="A15" s="2"/>
    </row>
    <row r="17" spans="1:3" ht="14">
      <c r="A17" s="8" t="s">
        <v>26</v>
      </c>
    </row>
    <row r="18" spans="1:3" ht="25" customHeight="1">
      <c r="A18" s="50" t="s">
        <v>16</v>
      </c>
      <c r="B18" s="50" t="s">
        <v>21</v>
      </c>
      <c r="C18" s="50" t="s">
        <v>17</v>
      </c>
    </row>
    <row r="19" spans="1:3" ht="45" customHeight="1">
      <c r="A19" s="396" t="s">
        <v>28</v>
      </c>
      <c r="B19" s="65" t="str">
        <f>IF(AND('別紙(3)'!B15="",B20=""),"",IF(B20="",TEXT('別紙(3)'!B15,"#,##0"),"("&amp;TEXT('別紙(3)'!B15,"#,##0")&amp;")"))</f>
        <v/>
      </c>
      <c r="C19" s="397"/>
    </row>
    <row r="20" spans="1:3" ht="45" customHeight="1">
      <c r="A20" s="382"/>
      <c r="B20" s="118"/>
      <c r="C20" s="388"/>
    </row>
    <row r="21" spans="1:3" ht="45" customHeight="1">
      <c r="A21" s="381" t="s">
        <v>27</v>
      </c>
      <c r="B21" s="165" t="str">
        <f>IF(AND('別紙(3)'!B16="",B22=""),"",IF(B22="",TEXT('別紙(3)'!B16,"#,##0"),"("&amp;TEXT('別紙(3)'!B16,"#,##0")&amp;")"))</f>
        <v/>
      </c>
      <c r="C21" s="383"/>
    </row>
    <row r="22" spans="1:3" ht="45" customHeight="1">
      <c r="A22" s="382"/>
      <c r="B22" s="118"/>
      <c r="C22" s="384"/>
    </row>
    <row r="23" spans="1:3" ht="45" customHeight="1">
      <c r="A23" s="385" t="s">
        <v>41</v>
      </c>
      <c r="B23" s="165" t="str">
        <f>IF(AND('別紙(3)'!B17="",B24=""),"",IF(B24="",TEXT('別紙(3)'!B17,"#,##0"),"("&amp;TEXT('別紙(3)'!B17,"#,##0")&amp;")"))</f>
        <v/>
      </c>
      <c r="C23" s="387"/>
    </row>
    <row r="24" spans="1:3" ht="45" customHeight="1">
      <c r="A24" s="386"/>
      <c r="B24" s="118"/>
      <c r="C24" s="388"/>
    </row>
    <row r="25" spans="1:3" ht="45" customHeight="1">
      <c r="A25" s="385" t="s">
        <v>29</v>
      </c>
      <c r="B25" s="205" t="str">
        <f>IF(AND('別紙(3)'!B18="",B26=""),"",IF(B26="",TEXT('別紙(3)'!B18,"#,##0"),"("&amp;TEXT('別紙(3)'!B18,"#,##0")&amp;")"))</f>
        <v/>
      </c>
      <c r="C25" s="387"/>
    </row>
    <row r="26" spans="1:3" ht="45" customHeight="1">
      <c r="A26" s="389"/>
      <c r="B26" s="206"/>
      <c r="C26" s="390"/>
    </row>
    <row r="27" spans="1:3" ht="20" customHeight="1">
      <c r="A27" s="377" t="s">
        <v>22</v>
      </c>
      <c r="B27" s="97" t="str">
        <f>'別紙(2)変更'!E39</f>
        <v>(0)</v>
      </c>
      <c r="C27" s="379" t="str">
        <f>IF(SUM(IF(B20="",B19,B20),IF(B22="",B21,B22),IF(B24="",B23,B24),IF(B26="",B25,B26))=B28,"","■エラー■別紙（2）合計額と異なります")</f>
        <v/>
      </c>
    </row>
    <row r="28" spans="1:3" ht="20" customHeight="1">
      <c r="A28" s="378"/>
      <c r="B28" s="66">
        <f>'別紙(2)変更'!E40</f>
        <v>0</v>
      </c>
      <c r="C28" s="380"/>
    </row>
    <row r="29" spans="1:3">
      <c r="A29" s="2" t="s">
        <v>24</v>
      </c>
    </row>
    <row r="30" spans="1:3">
      <c r="A30" s="3" t="s">
        <v>30</v>
      </c>
    </row>
  </sheetData>
  <mergeCells count="19">
    <mergeCell ref="A2:C2"/>
    <mergeCell ref="A6:A7"/>
    <mergeCell ref="C6:C7"/>
    <mergeCell ref="C8:C9"/>
    <mergeCell ref="A8:A9"/>
    <mergeCell ref="A10:A11"/>
    <mergeCell ref="C10:C11"/>
    <mergeCell ref="A12:A13"/>
    <mergeCell ref="C12:C13"/>
    <mergeCell ref="A19:A20"/>
    <mergeCell ref="C19:C20"/>
    <mergeCell ref="A27:A28"/>
    <mergeCell ref="C27:C28"/>
    <mergeCell ref="A21:A22"/>
    <mergeCell ref="C21:C22"/>
    <mergeCell ref="A23:A24"/>
    <mergeCell ref="C23:C24"/>
    <mergeCell ref="A25:A26"/>
    <mergeCell ref="C25:C26"/>
  </mergeCells>
  <phoneticPr fontId="2"/>
  <pageMargins left="0.70866141732283472" right="0.70866141732283472" top="0.74803149606299213" bottom="0.74803149606299213" header="0.31496062992125984" footer="0.31496062992125984"/>
  <pageSetup paperSize="9" orientation="portrait" blackAndWhite="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E5FC8-75E7-4743-B987-668857782941}">
  <sheetPr>
    <tabColor theme="2" tint="-0.249977111117893"/>
  </sheetPr>
  <dimension ref="A1:J37"/>
  <sheetViews>
    <sheetView view="pageBreakPreview" zoomScaleNormal="100" zoomScaleSheetLayoutView="100" workbookViewId="0">
      <selection activeCell="F30" sqref="F30"/>
    </sheetView>
  </sheetViews>
  <sheetFormatPr defaultRowHeight="13"/>
  <cols>
    <col min="1" max="1" width="3.6328125" customWidth="1"/>
    <col min="3" max="3" width="15.6328125" customWidth="1"/>
    <col min="4" max="5" width="3.6328125" customWidth="1"/>
    <col min="6" max="6" width="14.6328125" customWidth="1"/>
    <col min="7" max="7" width="2.6328125" customWidth="1"/>
    <col min="8" max="8" width="30.6328125" customWidth="1"/>
    <col min="9" max="10" width="2.6328125" customWidth="1"/>
  </cols>
  <sheetData>
    <row r="1" spans="1:10" ht="20" customHeight="1">
      <c r="A1" s="33" t="s">
        <v>112</v>
      </c>
    </row>
    <row r="2" spans="1:10" ht="20" customHeight="1"/>
    <row r="3" spans="1:10" ht="20" customHeight="1">
      <c r="A3" s="269" t="s">
        <v>117</v>
      </c>
      <c r="B3" s="269"/>
      <c r="C3" s="269"/>
      <c r="D3" s="269"/>
      <c r="E3" s="269"/>
      <c r="F3" s="269"/>
      <c r="G3" s="269"/>
      <c r="H3" s="269"/>
      <c r="I3" s="269"/>
      <c r="J3" s="41"/>
    </row>
    <row r="4" spans="1:10" ht="20" customHeight="1"/>
    <row r="5" spans="1:10" ht="20" customHeight="1">
      <c r="H5" s="268" t="s">
        <v>139</v>
      </c>
      <c r="I5" s="268"/>
    </row>
    <row r="6" spans="1:10" ht="20" customHeight="1"/>
    <row r="7" spans="1:10" ht="20" customHeight="1">
      <c r="A7" s="33" t="s">
        <v>105</v>
      </c>
    </row>
    <row r="8" spans="1:10" ht="20" customHeight="1"/>
    <row r="9" spans="1:10" ht="20" customHeight="1">
      <c r="F9" s="39" t="s">
        <v>72</v>
      </c>
      <c r="H9" s="270" t="str">
        <f>IF(入力用!B4="","",入力用!B4)</f>
        <v/>
      </c>
      <c r="I9" s="270"/>
      <c r="J9" s="270"/>
    </row>
    <row r="10" spans="1:10" ht="20" customHeight="1">
      <c r="F10" s="39" t="s">
        <v>68</v>
      </c>
      <c r="H10" s="270" t="str">
        <f>IF(入力用!B5="","",入力用!B5)</f>
        <v/>
      </c>
      <c r="I10" s="270"/>
      <c r="J10" s="270"/>
    </row>
    <row r="11" spans="1:10" ht="20" customHeight="1">
      <c r="F11" s="39" t="s">
        <v>69</v>
      </c>
      <c r="H11" s="38" t="str">
        <f>IF(入力用!B6="","",入力用!B6)</f>
        <v/>
      </c>
      <c r="I11" s="149" t="s">
        <v>70</v>
      </c>
      <c r="J11" s="149"/>
    </row>
    <row r="12" spans="1:10" ht="30" customHeight="1"/>
    <row r="13" spans="1:10" ht="18" customHeight="1">
      <c r="A13" s="325" t="s">
        <v>114</v>
      </c>
      <c r="B13" s="325"/>
      <c r="C13" s="325"/>
      <c r="D13" s="325"/>
      <c r="E13" s="325"/>
      <c r="F13" s="325"/>
      <c r="G13" s="325"/>
      <c r="H13" s="325"/>
      <c r="I13" s="325"/>
      <c r="J13" s="325"/>
    </row>
    <row r="14" spans="1:10" ht="18" customHeight="1">
      <c r="A14" s="325"/>
      <c r="B14" s="325"/>
      <c r="C14" s="325"/>
      <c r="D14" s="325"/>
      <c r="E14" s="325"/>
      <c r="F14" s="325"/>
      <c r="G14" s="325"/>
      <c r="H14" s="325"/>
      <c r="I14" s="325"/>
      <c r="J14" s="325"/>
    </row>
    <row r="15" spans="1:10" ht="18" customHeight="1">
      <c r="A15" s="325"/>
      <c r="B15" s="325"/>
      <c r="C15" s="325"/>
      <c r="D15" s="325"/>
      <c r="E15" s="325"/>
      <c r="F15" s="325"/>
      <c r="G15" s="325"/>
      <c r="H15" s="325"/>
      <c r="I15" s="325"/>
      <c r="J15" s="325"/>
    </row>
    <row r="16" spans="1:10" ht="20" customHeight="1">
      <c r="A16" s="33"/>
    </row>
    <row r="17" spans="1:10" ht="20" customHeight="1">
      <c r="A17" s="37" t="s">
        <v>73</v>
      </c>
      <c r="B17" s="1"/>
      <c r="C17" s="1"/>
      <c r="D17" s="1"/>
      <c r="E17" s="1"/>
      <c r="F17" s="1"/>
      <c r="G17" s="1"/>
      <c r="H17" s="1"/>
      <c r="I17" s="1"/>
      <c r="J17" s="1"/>
    </row>
    <row r="18" spans="1:10" ht="20" customHeight="1"/>
    <row r="19" spans="1:10" ht="25" customHeight="1">
      <c r="A19" s="40" t="s">
        <v>84</v>
      </c>
      <c r="B19" s="33" t="s">
        <v>115</v>
      </c>
      <c r="D19" s="33"/>
      <c r="E19" s="33"/>
      <c r="F19" s="33"/>
      <c r="G19" s="33"/>
    </row>
    <row r="20" spans="1:10" ht="25" customHeight="1">
      <c r="A20" s="40"/>
      <c r="B20" s="401"/>
      <c r="C20" s="401"/>
      <c r="D20" s="401"/>
      <c r="E20" s="401"/>
      <c r="F20" s="401"/>
      <c r="G20" s="401"/>
      <c r="H20" s="401"/>
    </row>
    <row r="21" spans="1:10" ht="25" customHeight="1">
      <c r="A21" s="40"/>
      <c r="B21" s="401"/>
      <c r="C21" s="401"/>
      <c r="D21" s="401"/>
      <c r="E21" s="401"/>
      <c r="F21" s="401"/>
      <c r="G21" s="401"/>
      <c r="H21" s="401"/>
    </row>
    <row r="22" spans="1:10" ht="25" customHeight="1">
      <c r="A22" s="40"/>
      <c r="B22" s="401"/>
      <c r="C22" s="401"/>
      <c r="D22" s="401"/>
      <c r="E22" s="401"/>
      <c r="F22" s="401"/>
      <c r="G22" s="401"/>
      <c r="H22" s="401"/>
    </row>
    <row r="23" spans="1:10" ht="25" customHeight="1">
      <c r="A23" s="40"/>
      <c r="B23" s="401"/>
      <c r="C23" s="401"/>
      <c r="D23" s="401"/>
      <c r="E23" s="401"/>
      <c r="F23" s="401"/>
      <c r="G23" s="401"/>
      <c r="H23" s="401"/>
    </row>
    <row r="24" spans="1:10" ht="25" customHeight="1">
      <c r="A24" s="40"/>
      <c r="B24" s="33"/>
      <c r="D24" s="33"/>
      <c r="E24" s="33"/>
      <c r="F24" s="33"/>
      <c r="G24" s="33"/>
    </row>
    <row r="25" spans="1:10" ht="25" customHeight="1">
      <c r="A25" s="40" t="s">
        <v>85</v>
      </c>
      <c r="B25" s="33" t="s">
        <v>116</v>
      </c>
      <c r="E25" s="33"/>
      <c r="F25" s="33"/>
      <c r="G25" s="33"/>
    </row>
    <row r="26" spans="1:10" ht="25" customHeight="1">
      <c r="A26" s="40"/>
      <c r="B26" s="401"/>
      <c r="C26" s="401"/>
      <c r="D26" s="401"/>
      <c r="E26" s="401"/>
      <c r="F26" s="401"/>
      <c r="G26" s="401"/>
      <c r="H26" s="401"/>
    </row>
    <row r="27" spans="1:10" ht="25" customHeight="1">
      <c r="A27" s="40"/>
      <c r="B27" s="401"/>
      <c r="C27" s="401"/>
      <c r="D27" s="401"/>
      <c r="E27" s="401"/>
      <c r="F27" s="401"/>
      <c r="G27" s="401"/>
      <c r="H27" s="401"/>
    </row>
    <row r="28" spans="1:10" ht="25" customHeight="1">
      <c r="A28" s="40"/>
      <c r="B28" s="401"/>
      <c r="C28" s="401"/>
      <c r="D28" s="401"/>
      <c r="E28" s="401"/>
      <c r="F28" s="401"/>
      <c r="G28" s="401"/>
      <c r="H28" s="401"/>
    </row>
    <row r="29" spans="1:10" ht="25" customHeight="1">
      <c r="A29" s="40"/>
      <c r="B29" s="401"/>
      <c r="C29" s="401"/>
      <c r="D29" s="401"/>
      <c r="E29" s="401"/>
      <c r="F29" s="401"/>
      <c r="G29" s="401"/>
      <c r="H29" s="401"/>
    </row>
    <row r="30" spans="1:10" ht="25" customHeight="1">
      <c r="A30" s="40"/>
      <c r="B30" s="33"/>
    </row>
    <row r="31" spans="1:10" ht="15" customHeight="1">
      <c r="B31" s="33"/>
    </row>
    <row r="32" spans="1:10" ht="15" customHeight="1">
      <c r="B32" s="33"/>
    </row>
    <row r="33" spans="1:2" ht="15" customHeight="1">
      <c r="A33" s="43"/>
      <c r="B33" s="33"/>
    </row>
    <row r="34" spans="1:2" ht="15" customHeight="1">
      <c r="A34" s="43"/>
      <c r="B34" s="33"/>
    </row>
    <row r="35" spans="1:2" ht="15" customHeight="1">
      <c r="A35" s="43"/>
      <c r="B35" s="33"/>
    </row>
    <row r="36" spans="1:2" ht="15" customHeight="1">
      <c r="B36" s="33"/>
    </row>
    <row r="37" spans="1:2" ht="15" customHeight="1">
      <c r="B37" s="33"/>
    </row>
  </sheetData>
  <mergeCells count="7">
    <mergeCell ref="B20:H23"/>
    <mergeCell ref="B26:H29"/>
    <mergeCell ref="A3:I3"/>
    <mergeCell ref="H5:I5"/>
    <mergeCell ref="A13:J15"/>
    <mergeCell ref="H9:J9"/>
    <mergeCell ref="H10:J10"/>
  </mergeCells>
  <phoneticPr fontId="2"/>
  <pageMargins left="0.70866141732283472" right="0.70866141732283472" top="0.74803149606299213" bottom="0.74803149606299213" header="0.31496062992125984" footer="0.31496062992125984"/>
  <pageSetup paperSize="9" orientation="portrait" blackAndWhite="1" r:id="rId1"/>
  <ignoredErrors>
    <ignoredError sqref="A19 A25" numberStoredAsText="1"/>
  </ignoredErrors>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B9D88-CDA7-4366-97F5-A18FB28AD6E4}">
  <sheetPr>
    <tabColor theme="7" tint="0.59999389629810485"/>
  </sheetPr>
  <dimension ref="A1:J34"/>
  <sheetViews>
    <sheetView view="pageBreakPreview" zoomScaleNormal="100" zoomScaleSheetLayoutView="100" workbookViewId="0">
      <selection activeCell="R20" sqref="R20"/>
    </sheetView>
  </sheetViews>
  <sheetFormatPr defaultRowHeight="13"/>
  <cols>
    <col min="1" max="1" width="3.6328125" customWidth="1"/>
    <col min="3" max="3" width="15.6328125" customWidth="1"/>
    <col min="4" max="5" width="3.6328125" customWidth="1"/>
    <col min="6" max="6" width="14.6328125" customWidth="1"/>
    <col min="7" max="7" width="2.6328125" customWidth="1"/>
    <col min="8" max="8" width="30.6328125" customWidth="1"/>
    <col min="9" max="10" width="2.6328125" customWidth="1"/>
  </cols>
  <sheetData>
    <row r="1" spans="1:10" ht="20" customHeight="1">
      <c r="A1" s="33" t="s">
        <v>118</v>
      </c>
    </row>
    <row r="2" spans="1:10" ht="20" customHeight="1"/>
    <row r="3" spans="1:10" ht="20" customHeight="1">
      <c r="A3" s="269" t="s">
        <v>119</v>
      </c>
      <c r="B3" s="269"/>
      <c r="C3" s="269"/>
      <c r="D3" s="269"/>
      <c r="E3" s="269"/>
      <c r="F3" s="269"/>
      <c r="G3" s="269"/>
      <c r="H3" s="269"/>
      <c r="I3" s="269"/>
      <c r="J3" s="41"/>
    </row>
    <row r="4" spans="1:10" ht="20" customHeight="1"/>
    <row r="5" spans="1:10" ht="20" customHeight="1">
      <c r="H5" s="268" t="s">
        <v>139</v>
      </c>
      <c r="I5" s="268"/>
    </row>
    <row r="6" spans="1:10" ht="20" customHeight="1"/>
    <row r="7" spans="1:10" ht="20" customHeight="1">
      <c r="A7" s="33" t="s">
        <v>105</v>
      </c>
    </row>
    <row r="8" spans="1:10" ht="20" customHeight="1"/>
    <row r="9" spans="1:10" ht="20" customHeight="1">
      <c r="F9" s="39" t="s">
        <v>72</v>
      </c>
      <c r="H9" s="270" t="str">
        <f>IF(入力用!B4="","",入力用!B4)</f>
        <v/>
      </c>
      <c r="I9" s="270"/>
      <c r="J9" s="270"/>
    </row>
    <row r="10" spans="1:10" ht="20" customHeight="1">
      <c r="F10" s="39" t="s">
        <v>68</v>
      </c>
      <c r="H10" s="270" t="str">
        <f>IF(入力用!B5="","",入力用!B5)</f>
        <v/>
      </c>
      <c r="I10" s="270"/>
      <c r="J10" s="270"/>
    </row>
    <row r="11" spans="1:10" ht="20" customHeight="1">
      <c r="F11" s="39" t="s">
        <v>69</v>
      </c>
      <c r="H11" s="38" t="str">
        <f>IF(入力用!B6="","",入力用!B6)</f>
        <v/>
      </c>
      <c r="I11" s="149" t="s">
        <v>70</v>
      </c>
      <c r="J11" s="149"/>
    </row>
    <row r="12" spans="1:10" ht="30" customHeight="1"/>
    <row r="13" spans="1:10" ht="18" customHeight="1">
      <c r="A13" s="325" t="s">
        <v>129</v>
      </c>
      <c r="B13" s="325"/>
      <c r="C13" s="325"/>
      <c r="D13" s="325"/>
      <c r="E13" s="325"/>
      <c r="F13" s="325"/>
      <c r="G13" s="325"/>
      <c r="H13" s="325"/>
      <c r="I13" s="325"/>
      <c r="J13" s="325"/>
    </row>
    <row r="14" spans="1:10" ht="18" customHeight="1">
      <c r="A14" s="325"/>
      <c r="B14" s="325"/>
      <c r="C14" s="325"/>
      <c r="D14" s="325"/>
      <c r="E14" s="325"/>
      <c r="F14" s="325"/>
      <c r="G14" s="325"/>
      <c r="H14" s="325"/>
      <c r="I14" s="325"/>
      <c r="J14" s="325"/>
    </row>
    <row r="15" spans="1:10" ht="18" customHeight="1">
      <c r="A15" s="325"/>
      <c r="B15" s="325"/>
      <c r="C15" s="325"/>
      <c r="D15" s="325"/>
      <c r="E15" s="325"/>
      <c r="F15" s="325"/>
      <c r="G15" s="325"/>
      <c r="H15" s="325"/>
      <c r="I15" s="325"/>
      <c r="J15" s="325"/>
    </row>
    <row r="16" spans="1:10" ht="20" customHeight="1">
      <c r="A16" s="33"/>
    </row>
    <row r="17" spans="1:10" ht="20" customHeight="1">
      <c r="A17" s="37" t="s">
        <v>73</v>
      </c>
      <c r="B17" s="1"/>
      <c r="C17" s="1"/>
      <c r="D17" s="1"/>
      <c r="E17" s="1"/>
      <c r="F17" s="1"/>
      <c r="G17" s="1"/>
      <c r="H17" s="1"/>
      <c r="I17" s="1"/>
      <c r="J17" s="1"/>
    </row>
    <row r="18" spans="1:10" ht="20" customHeight="1"/>
    <row r="19" spans="1:10" ht="25" customHeight="1">
      <c r="A19" s="40" t="s">
        <v>84</v>
      </c>
      <c r="B19" s="33" t="s">
        <v>120</v>
      </c>
      <c r="D19" s="33"/>
      <c r="E19" s="33" t="s">
        <v>75</v>
      </c>
      <c r="F19" s="99"/>
      <c r="G19" s="33" t="s">
        <v>76</v>
      </c>
    </row>
    <row r="20" spans="1:10" ht="25" customHeight="1">
      <c r="A20" s="40" t="s">
        <v>85</v>
      </c>
      <c r="B20" s="33" t="s">
        <v>121</v>
      </c>
      <c r="E20" s="33" t="s">
        <v>77</v>
      </c>
      <c r="F20" s="33"/>
      <c r="G20" s="33"/>
    </row>
    <row r="21" spans="1:10" ht="25" customHeight="1">
      <c r="A21" s="40" t="s">
        <v>86</v>
      </c>
      <c r="B21" s="33" t="s">
        <v>122</v>
      </c>
      <c r="E21" s="33" t="s">
        <v>78</v>
      </c>
      <c r="F21" s="33"/>
      <c r="G21" s="33"/>
    </row>
    <row r="22" spans="1:10" ht="25" customHeight="1">
      <c r="A22" s="40" t="s">
        <v>87</v>
      </c>
      <c r="B22" s="33" t="s">
        <v>123</v>
      </c>
      <c r="E22" s="33" t="s">
        <v>79</v>
      </c>
      <c r="F22" s="33"/>
      <c r="G22" s="33"/>
    </row>
    <row r="23" spans="1:10" ht="25" customHeight="1">
      <c r="A23" s="40" t="s">
        <v>88</v>
      </c>
      <c r="B23" s="33" t="s">
        <v>230</v>
      </c>
      <c r="E23" s="33" t="s">
        <v>228</v>
      </c>
      <c r="F23" s="33"/>
      <c r="G23" s="33"/>
    </row>
    <row r="24" spans="1:10" ht="25" customHeight="1">
      <c r="A24" s="40" t="s">
        <v>89</v>
      </c>
      <c r="B24" s="35" t="s">
        <v>124</v>
      </c>
      <c r="C24" s="46"/>
      <c r="D24" s="46"/>
      <c r="E24" s="46"/>
      <c r="F24" s="46"/>
      <c r="G24" s="46"/>
      <c r="H24" s="46"/>
      <c r="I24" s="46"/>
      <c r="J24" s="46"/>
    </row>
    <row r="25" spans="1:10" ht="25" customHeight="1">
      <c r="A25" s="40" t="s">
        <v>90</v>
      </c>
      <c r="B25" s="35" t="s">
        <v>125</v>
      </c>
      <c r="C25" s="46"/>
      <c r="D25" s="46"/>
      <c r="E25" s="46"/>
      <c r="F25" s="46"/>
      <c r="G25" s="46"/>
      <c r="H25" s="46"/>
      <c r="I25" s="46"/>
      <c r="J25" s="46"/>
    </row>
    <row r="26" spans="1:10" ht="20" customHeight="1">
      <c r="A26" s="40"/>
      <c r="B26" s="47" t="s">
        <v>126</v>
      </c>
      <c r="C26" s="46"/>
      <c r="D26" s="46"/>
      <c r="E26" s="46"/>
      <c r="F26" s="46"/>
      <c r="G26" s="46"/>
      <c r="H26" s="46"/>
      <c r="I26" s="46"/>
      <c r="J26" s="46"/>
    </row>
    <row r="27" spans="1:10" ht="25" customHeight="1">
      <c r="A27" s="40" t="s">
        <v>91</v>
      </c>
      <c r="B27" s="35" t="s">
        <v>243</v>
      </c>
      <c r="C27" s="68"/>
      <c r="D27" s="68"/>
      <c r="E27" s="68"/>
      <c r="F27" s="68"/>
      <c r="G27" s="68"/>
      <c r="H27" s="68"/>
      <c r="I27" s="68"/>
      <c r="J27" s="68"/>
    </row>
    <row r="28" spans="1:10" ht="25" customHeight="1">
      <c r="A28" s="40" t="s">
        <v>242</v>
      </c>
      <c r="B28" s="33" t="s">
        <v>92</v>
      </c>
    </row>
    <row r="29" spans="1:10" ht="15" customHeight="1">
      <c r="B29" s="402" t="s">
        <v>231</v>
      </c>
      <c r="C29" s="402"/>
      <c r="D29" s="402"/>
      <c r="E29" s="402"/>
      <c r="F29" s="402"/>
      <c r="G29" s="402"/>
      <c r="H29" s="402"/>
      <c r="I29" s="402"/>
      <c r="J29" s="402"/>
    </row>
    <row r="30" spans="1:10" ht="15" customHeight="1">
      <c r="B30" s="402"/>
      <c r="C30" s="402"/>
      <c r="D30" s="402"/>
      <c r="E30" s="402"/>
      <c r="F30" s="402"/>
      <c r="G30" s="402"/>
      <c r="H30" s="402"/>
      <c r="I30" s="402"/>
      <c r="J30" s="402"/>
    </row>
    <row r="31" spans="1:10" ht="25" customHeight="1">
      <c r="B31" s="33"/>
    </row>
    <row r="32" spans="1:10" ht="15" customHeight="1">
      <c r="A32" s="36" t="s">
        <v>74</v>
      </c>
    </row>
    <row r="33" spans="1:1" ht="15" customHeight="1">
      <c r="A33" s="36" t="s">
        <v>258</v>
      </c>
    </row>
    <row r="34" spans="1:1" ht="15" customHeight="1">
      <c r="A34" s="36" t="s">
        <v>259</v>
      </c>
    </row>
  </sheetData>
  <mergeCells count="6">
    <mergeCell ref="B29:J30"/>
    <mergeCell ref="A3:I3"/>
    <mergeCell ref="H5:I5"/>
    <mergeCell ref="H9:J9"/>
    <mergeCell ref="H10:J10"/>
    <mergeCell ref="A13:J15"/>
  </mergeCells>
  <phoneticPr fontId="2"/>
  <pageMargins left="0.70866141732283472" right="0.70866141732283472" top="0.74803149606299213" bottom="0.74803149606299213" header="0.31496062992125984" footer="0.31496062992125984"/>
  <pageSetup paperSize="9" orientation="portrait" blackAndWhite="1" r:id="rId1"/>
  <ignoredErrors>
    <ignoredError sqref="A19:A25 A27:A28" numberStoredAsText="1"/>
  </ignoredErrors>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869D6-D196-4C65-A373-A43DE0373FE6}">
  <sheetPr>
    <tabColor theme="7" tint="0.59999389629810485"/>
    <pageSetUpPr fitToPage="1"/>
  </sheetPr>
  <dimension ref="A1:M47"/>
  <sheetViews>
    <sheetView view="pageBreakPreview" zoomScaleNormal="100" zoomScaleSheetLayoutView="100" workbookViewId="0">
      <selection activeCell="C23" sqref="C23:D23"/>
    </sheetView>
  </sheetViews>
  <sheetFormatPr defaultRowHeight="13"/>
  <cols>
    <col min="1" max="1" width="4.6328125" customWidth="1"/>
    <col min="2" max="2" width="15.6328125" customWidth="1"/>
    <col min="3" max="3" width="25.6328125" customWidth="1"/>
    <col min="4" max="4" width="11.6328125" hidden="1" customWidth="1"/>
    <col min="5" max="5" width="10.90625" customWidth="1"/>
    <col min="6" max="6" width="2.7265625" customWidth="1"/>
    <col min="7" max="7" width="15.6328125" customWidth="1"/>
    <col min="8" max="8" width="12.6328125" customWidth="1"/>
    <col min="9" max="12" width="15.6328125" customWidth="1"/>
  </cols>
  <sheetData>
    <row r="1" spans="1:13">
      <c r="A1" t="s">
        <v>56</v>
      </c>
    </row>
    <row r="2" spans="1:13" ht="19">
      <c r="A2" s="280" t="s">
        <v>227</v>
      </c>
      <c r="B2" s="280"/>
      <c r="C2" s="280"/>
      <c r="D2" s="280"/>
      <c r="E2" s="280"/>
      <c r="F2" s="280"/>
      <c r="G2" s="280"/>
      <c r="H2" s="280"/>
      <c r="I2" s="280"/>
      <c r="J2" s="280"/>
      <c r="K2" s="280"/>
      <c r="L2" s="280"/>
      <c r="M2" s="1"/>
    </row>
    <row r="3" spans="1:13" ht="15" customHeight="1">
      <c r="B3" s="76"/>
      <c r="C3" s="76"/>
      <c r="D3" s="76"/>
      <c r="E3" s="76"/>
      <c r="F3" s="112"/>
      <c r="G3" s="76"/>
      <c r="H3" s="76"/>
      <c r="I3" s="76"/>
      <c r="J3" s="76"/>
      <c r="K3" s="76"/>
      <c r="L3" s="1"/>
      <c r="M3" s="1"/>
    </row>
    <row r="4" spans="1:13" ht="20" customHeight="1">
      <c r="A4" s="272" t="s">
        <v>42</v>
      </c>
      <c r="B4" s="273"/>
      <c r="C4" s="404">
        <f>'別紙(1)①変更'!C4</f>
        <v>0</v>
      </c>
      <c r="D4" s="405"/>
      <c r="E4" s="405"/>
      <c r="F4" s="405"/>
      <c r="G4" s="405"/>
      <c r="H4" s="405"/>
      <c r="I4" s="405"/>
      <c r="J4" s="63"/>
      <c r="K4" s="76"/>
      <c r="L4" s="1"/>
      <c r="M4" s="1"/>
    </row>
    <row r="5" spans="1:13" ht="20" customHeight="1">
      <c r="A5" s="274" t="s">
        <v>43</v>
      </c>
      <c r="B5" s="275"/>
      <c r="C5" s="358">
        <f>'別紙(1)①変更'!C5</f>
        <v>0</v>
      </c>
      <c r="D5" s="359"/>
      <c r="E5" s="359"/>
      <c r="F5" s="359"/>
      <c r="G5" s="359"/>
      <c r="H5" s="359"/>
      <c r="I5" s="406"/>
      <c r="J5" s="63"/>
      <c r="K5" s="76"/>
      <c r="L5" s="1"/>
      <c r="M5" s="1"/>
    </row>
    <row r="6" spans="1:13" ht="15" customHeight="1">
      <c r="B6" s="29"/>
      <c r="C6" s="59" t="str">
        <f>IF(COUNTIF(データセット!B2:B33,C5),"※別記１のサービスに該当","")</f>
        <v/>
      </c>
      <c r="D6" s="76"/>
      <c r="E6" s="76"/>
      <c r="F6" s="112"/>
      <c r="G6" s="76"/>
      <c r="H6" s="76"/>
      <c r="I6" s="76"/>
      <c r="J6" s="76"/>
      <c r="K6" s="76"/>
      <c r="L6" s="1"/>
      <c r="M6" s="1"/>
    </row>
    <row r="7" spans="1:13" ht="15" customHeight="1">
      <c r="B7" s="29"/>
      <c r="C7" s="59" t="str">
        <f>IF(COUNTIF(データセット!C2:C42,C5),"※別記２のサービスに該当","")</f>
        <v/>
      </c>
      <c r="D7" s="76"/>
      <c r="E7" s="76"/>
      <c r="F7" s="112"/>
      <c r="G7" s="76"/>
      <c r="H7" s="76"/>
      <c r="I7" s="76"/>
      <c r="J7" s="76"/>
      <c r="K7" s="76"/>
      <c r="L7" s="1"/>
      <c r="M7" s="1"/>
    </row>
    <row r="8" spans="1:13" ht="15" customHeight="1">
      <c r="B8" s="29"/>
      <c r="C8" s="76"/>
      <c r="D8" s="76"/>
      <c r="E8" s="76"/>
      <c r="F8" s="112"/>
      <c r="G8" s="76"/>
      <c r="H8" s="76"/>
      <c r="I8" s="76"/>
      <c r="J8" s="76"/>
      <c r="K8" s="76"/>
      <c r="L8" s="1"/>
      <c r="M8" s="1"/>
    </row>
    <row r="9" spans="1:13" ht="12" customHeight="1">
      <c r="A9" s="293" t="s">
        <v>52</v>
      </c>
      <c r="B9" s="294"/>
      <c r="C9" s="281" t="s">
        <v>223</v>
      </c>
      <c r="D9" s="281" t="s">
        <v>213</v>
      </c>
      <c r="E9" s="299" t="s">
        <v>249</v>
      </c>
      <c r="F9" s="300"/>
      <c r="G9" s="281" t="s">
        <v>218</v>
      </c>
      <c r="H9" s="281" t="s">
        <v>248</v>
      </c>
      <c r="I9" s="281" t="s">
        <v>51</v>
      </c>
      <c r="J9" s="281" t="s">
        <v>219</v>
      </c>
      <c r="K9" s="284" t="s">
        <v>215</v>
      </c>
      <c r="L9" s="403" t="s">
        <v>220</v>
      </c>
    </row>
    <row r="10" spans="1:13" ht="12" customHeight="1">
      <c r="A10" s="295"/>
      <c r="B10" s="296"/>
      <c r="C10" s="282"/>
      <c r="D10" s="282"/>
      <c r="E10" s="301"/>
      <c r="F10" s="302"/>
      <c r="G10" s="282"/>
      <c r="H10" s="282"/>
      <c r="I10" s="282"/>
      <c r="J10" s="282"/>
      <c r="K10" s="284"/>
      <c r="L10" s="403"/>
    </row>
    <row r="11" spans="1:13" ht="12" customHeight="1">
      <c r="A11" s="295"/>
      <c r="B11" s="296"/>
      <c r="C11" s="282"/>
      <c r="D11" s="282"/>
      <c r="E11" s="301"/>
      <c r="F11" s="302"/>
      <c r="G11" s="282"/>
      <c r="H11" s="282"/>
      <c r="I11" s="282"/>
      <c r="J11" s="282"/>
      <c r="K11" s="284"/>
      <c r="L11" s="403"/>
    </row>
    <row r="12" spans="1:13" ht="12" customHeight="1">
      <c r="A12" s="295"/>
      <c r="B12" s="296"/>
      <c r="C12" s="282"/>
      <c r="D12" s="282"/>
      <c r="E12" s="301"/>
      <c r="F12" s="302"/>
      <c r="G12" s="282"/>
      <c r="H12" s="282"/>
      <c r="I12" s="282"/>
      <c r="J12" s="282"/>
      <c r="K12" s="284"/>
      <c r="L12" s="403"/>
    </row>
    <row r="13" spans="1:13" ht="12" customHeight="1">
      <c r="A13" s="295"/>
      <c r="B13" s="296"/>
      <c r="C13" s="282"/>
      <c r="D13" s="282"/>
      <c r="E13" s="301"/>
      <c r="F13" s="302"/>
      <c r="G13" s="283"/>
      <c r="H13" s="283"/>
      <c r="I13" s="283"/>
      <c r="J13" s="283"/>
      <c r="K13" s="285"/>
      <c r="L13" s="281"/>
    </row>
    <row r="14" spans="1:13" ht="13" customHeight="1">
      <c r="A14" s="297"/>
      <c r="B14" s="298"/>
      <c r="C14" s="292"/>
      <c r="D14" s="292"/>
      <c r="E14" s="303"/>
      <c r="F14" s="304"/>
      <c r="G14" s="31" t="s">
        <v>4</v>
      </c>
      <c r="H14" s="31" t="s">
        <v>5</v>
      </c>
      <c r="I14" s="31" t="s">
        <v>6</v>
      </c>
      <c r="J14" s="31" t="s">
        <v>7</v>
      </c>
      <c r="K14" s="31" t="s">
        <v>58</v>
      </c>
      <c r="L14" s="31" t="s">
        <v>8</v>
      </c>
    </row>
    <row r="15" spans="1:13" ht="35" customHeight="1">
      <c r="A15" s="286">
        <v>1</v>
      </c>
      <c r="B15" s="289" t="s">
        <v>2</v>
      </c>
      <c r="C15" s="101">
        <f>'別紙(1)①変更'!C15</f>
        <v>0</v>
      </c>
      <c r="D15" s="228" t="e">
        <f t="shared" ref="D15:D20" si="0">IF(C15="","",VLOOKUP(C15,$B$30:$C$47,2,FALSE))</f>
        <v>#N/A</v>
      </c>
      <c r="E15" s="153">
        <f>'別紙(1)①変更'!E15</f>
        <v>0</v>
      </c>
      <c r="F15" s="229" t="str">
        <f>'別紙(1)①変更'!F15</f>
        <v/>
      </c>
      <c r="G15" s="156" t="str">
        <f>'別紙(1)①変更'!G15</f>
        <v/>
      </c>
      <c r="H15" s="230"/>
      <c r="I15" s="231"/>
      <c r="J15" s="232" t="str">
        <f>IF(I15="","",ROUNDDOWN(I15*0.8,0))</f>
        <v/>
      </c>
      <c r="K15" s="232" t="str">
        <f>IF(I15="","",IF(J15&gt;G15*H15,G15*H15,ROUNDDOWN(J15,-3)))</f>
        <v/>
      </c>
      <c r="L15" s="90"/>
    </row>
    <row r="16" spans="1:13" ht="35" customHeight="1">
      <c r="A16" s="286"/>
      <c r="B16" s="289"/>
      <c r="C16" s="236">
        <f>'別紙(1)①変更'!C17</f>
        <v>0</v>
      </c>
      <c r="D16" s="242" t="e">
        <f t="shared" si="0"/>
        <v>#N/A</v>
      </c>
      <c r="E16" s="243">
        <f>'別紙(1)①変更'!E17</f>
        <v>0</v>
      </c>
      <c r="F16" s="244" t="str">
        <f>'別紙(1)①変更'!F17</f>
        <v/>
      </c>
      <c r="G16" s="211" t="str">
        <f>'別紙(1)①変更'!G17</f>
        <v/>
      </c>
      <c r="H16" s="212"/>
      <c r="I16" s="213"/>
      <c r="J16" s="214" t="str">
        <f t="shared" ref="J16:J22" si="1">IF(I16="","",ROUNDDOWN(I16*0.8,0))</f>
        <v/>
      </c>
      <c r="K16" s="214" t="str">
        <f t="shared" ref="K16:K22" si="2">IF(I16="","",IF(J16&gt;G16*H16,G16*H16,ROUNDDOWN(J16,-3)))</f>
        <v/>
      </c>
      <c r="L16" s="245"/>
    </row>
    <row r="17" spans="1:12" ht="35" customHeight="1">
      <c r="A17" s="286"/>
      <c r="B17" s="289"/>
      <c r="C17" s="246">
        <f>'別紙(1)①変更'!C19</f>
        <v>0</v>
      </c>
      <c r="D17" s="247" t="e">
        <f t="shared" si="0"/>
        <v>#N/A</v>
      </c>
      <c r="E17" s="248">
        <f>'別紙(1)①変更'!E19</f>
        <v>0</v>
      </c>
      <c r="F17" s="249" t="str">
        <f>'別紙(1)①変更'!F19</f>
        <v/>
      </c>
      <c r="G17" s="200" t="str">
        <f>'別紙(1)①変更'!G19</f>
        <v/>
      </c>
      <c r="H17" s="201"/>
      <c r="I17" s="202"/>
      <c r="J17" s="203" t="str">
        <f t="shared" si="1"/>
        <v/>
      </c>
      <c r="K17" s="203" t="str">
        <f t="shared" si="2"/>
        <v/>
      </c>
      <c r="L17" s="93"/>
    </row>
    <row r="18" spans="1:12" ht="35" customHeight="1">
      <c r="A18" s="286"/>
      <c r="B18" s="289"/>
      <c r="C18" s="246">
        <f>'別紙(1)①変更'!C21</f>
        <v>0</v>
      </c>
      <c r="D18" s="247" t="e">
        <f t="shared" si="0"/>
        <v>#N/A</v>
      </c>
      <c r="E18" s="248">
        <f>'別紙(1)①変更'!E21</f>
        <v>0</v>
      </c>
      <c r="F18" s="249" t="str">
        <f>'別紙(1)①変更'!F21</f>
        <v/>
      </c>
      <c r="G18" s="200" t="str">
        <f>'別紙(1)①変更'!G21</f>
        <v/>
      </c>
      <c r="H18" s="201"/>
      <c r="I18" s="202"/>
      <c r="J18" s="203" t="str">
        <f t="shared" si="1"/>
        <v/>
      </c>
      <c r="K18" s="203" t="str">
        <f t="shared" si="2"/>
        <v/>
      </c>
      <c r="L18" s="93"/>
    </row>
    <row r="19" spans="1:12" ht="35" customHeight="1">
      <c r="A19" s="286"/>
      <c r="B19" s="289"/>
      <c r="C19" s="250">
        <f>'別紙(1)①変更'!C23</f>
        <v>0</v>
      </c>
      <c r="D19" s="251" t="e">
        <f t="shared" si="0"/>
        <v>#N/A</v>
      </c>
      <c r="E19" s="252">
        <f>'別紙(1)①変更'!E23</f>
        <v>0</v>
      </c>
      <c r="F19" s="253" t="str">
        <f>'別紙(1)①変更'!F23</f>
        <v/>
      </c>
      <c r="G19" s="189" t="str">
        <f>'別紙(1)①変更'!G23</f>
        <v/>
      </c>
      <c r="H19" s="190"/>
      <c r="I19" s="191"/>
      <c r="J19" s="192" t="str">
        <f t="shared" si="1"/>
        <v/>
      </c>
      <c r="K19" s="192" t="str">
        <f t="shared" si="2"/>
        <v/>
      </c>
      <c r="L19" s="254"/>
    </row>
    <row r="20" spans="1:12" ht="35" customHeight="1">
      <c r="A20" s="286"/>
      <c r="B20" s="354"/>
      <c r="C20" s="233">
        <f>'別紙(1)①変更'!C25</f>
        <v>0</v>
      </c>
      <c r="D20" s="234" t="e">
        <f t="shared" si="0"/>
        <v>#N/A</v>
      </c>
      <c r="E20" s="154">
        <f>'別紙(1)①変更'!E25</f>
        <v>0</v>
      </c>
      <c r="F20" s="235" t="str">
        <f>'別紙(1)①変更'!F25</f>
        <v/>
      </c>
      <c r="G20" s="157" t="str">
        <f>'別紙(1)①変更'!G25</f>
        <v/>
      </c>
      <c r="H20" s="172"/>
      <c r="I20" s="173"/>
      <c r="J20" s="174" t="str">
        <f t="shared" si="1"/>
        <v/>
      </c>
      <c r="K20" s="174" t="str">
        <f t="shared" si="2"/>
        <v/>
      </c>
      <c r="L20" s="96"/>
    </row>
    <row r="21" spans="1:12" ht="35" customHeight="1">
      <c r="A21" s="75">
        <v>2</v>
      </c>
      <c r="B21" s="78" t="s">
        <v>3</v>
      </c>
      <c r="C21" s="194"/>
      <c r="D21" s="44">
        <v>10000000</v>
      </c>
      <c r="E21" s="122">
        <f>'別紙(1)①変更'!E27</f>
        <v>0</v>
      </c>
      <c r="F21" s="123" t="str">
        <f>'別紙(1)①変更'!F27</f>
        <v/>
      </c>
      <c r="G21" s="55">
        <f>'別紙(1)①変更'!G27</f>
        <v>10000000</v>
      </c>
      <c r="H21" s="194"/>
      <c r="I21" s="139"/>
      <c r="J21" s="28" t="str">
        <f t="shared" si="1"/>
        <v/>
      </c>
      <c r="K21" s="28" t="str">
        <f t="shared" si="2"/>
        <v/>
      </c>
      <c r="L21" s="143"/>
    </row>
    <row r="22" spans="1:12" ht="35" customHeight="1">
      <c r="A22" s="75">
        <v>3</v>
      </c>
      <c r="B22" s="77" t="s">
        <v>50</v>
      </c>
      <c r="C22" s="194"/>
      <c r="D22" s="44">
        <v>480000</v>
      </c>
      <c r="E22" s="307"/>
      <c r="F22" s="308"/>
      <c r="G22" s="55">
        <f>'別紙(1)①変更'!G29</f>
        <v>480000</v>
      </c>
      <c r="H22" s="194"/>
      <c r="I22" s="139"/>
      <c r="J22" s="28" t="str">
        <f t="shared" si="1"/>
        <v/>
      </c>
      <c r="K22" s="28" t="str">
        <f t="shared" si="2"/>
        <v/>
      </c>
      <c r="L22" s="143"/>
    </row>
    <row r="23" spans="1:12" ht="35" customHeight="1">
      <c r="A23" s="290" t="s">
        <v>9</v>
      </c>
      <c r="B23" s="291"/>
      <c r="C23" s="194"/>
      <c r="D23" s="194"/>
      <c r="E23" s="307"/>
      <c r="F23" s="308"/>
      <c r="G23" s="194"/>
      <c r="H23" s="194"/>
      <c r="I23" s="28">
        <f t="shared" ref="I23:J23" si="3">SUM(I15:I22)</f>
        <v>0</v>
      </c>
      <c r="J23" s="116">
        <f t="shared" si="3"/>
        <v>0</v>
      </c>
      <c r="K23" s="28">
        <f>SUM(K15:K22)</f>
        <v>0</v>
      </c>
      <c r="L23" s="28">
        <f>SUM(L15:L22)</f>
        <v>0</v>
      </c>
    </row>
    <row r="24" spans="1:12" ht="12" customHeight="1">
      <c r="A24" s="3" t="s">
        <v>57</v>
      </c>
      <c r="B24" s="60"/>
      <c r="C24" s="4"/>
      <c r="D24" s="4"/>
      <c r="E24" s="4"/>
      <c r="F24" s="4"/>
      <c r="G24" s="4"/>
      <c r="H24" s="4"/>
      <c r="I24" s="61"/>
      <c r="J24" s="62"/>
      <c r="K24" s="61"/>
    </row>
    <row r="25" spans="1:12" ht="12" customHeight="1">
      <c r="A25" s="3" t="s">
        <v>59</v>
      </c>
      <c r="C25" s="3"/>
    </row>
    <row r="26" spans="1:12" ht="12" customHeight="1">
      <c r="A26" s="3" t="s">
        <v>224</v>
      </c>
      <c r="C26" s="3"/>
    </row>
    <row r="27" spans="1:12" ht="12" customHeight="1">
      <c r="A27" s="3" t="s">
        <v>305</v>
      </c>
      <c r="C27" s="3"/>
    </row>
    <row r="28" spans="1:12" ht="12" customHeight="1">
      <c r="A28" s="3" t="s">
        <v>217</v>
      </c>
    </row>
    <row r="30" spans="1:12">
      <c r="B30" s="30" t="s">
        <v>44</v>
      </c>
      <c r="C30" s="30">
        <v>1000000</v>
      </c>
    </row>
    <row r="31" spans="1:12">
      <c r="B31" s="30" t="s">
        <v>45</v>
      </c>
      <c r="C31" s="30">
        <v>300000</v>
      </c>
    </row>
    <row r="32" spans="1:12">
      <c r="B32" s="30" t="s">
        <v>46</v>
      </c>
      <c r="C32" s="30">
        <v>300000</v>
      </c>
    </row>
    <row r="33" spans="2:3">
      <c r="B33" s="30" t="s">
        <v>48</v>
      </c>
      <c r="C33" s="30">
        <v>300000</v>
      </c>
    </row>
    <row r="34" spans="2:3">
      <c r="B34" s="30" t="s">
        <v>47</v>
      </c>
      <c r="C34" s="30">
        <v>1000000</v>
      </c>
    </row>
    <row r="35" spans="2:3">
      <c r="B35" s="30" t="s">
        <v>216</v>
      </c>
      <c r="C35" s="30">
        <v>1000000</v>
      </c>
    </row>
    <row r="36" spans="2:3" ht="21">
      <c r="B36" s="32" t="s">
        <v>214</v>
      </c>
      <c r="C36" s="30">
        <v>300000</v>
      </c>
    </row>
    <row r="37" spans="2:3">
      <c r="B37" s="30" t="s">
        <v>49</v>
      </c>
      <c r="C37" s="30">
        <v>300000</v>
      </c>
    </row>
    <row r="38" spans="2:3">
      <c r="B38" s="30" t="s">
        <v>53</v>
      </c>
      <c r="C38" s="30">
        <v>1000000</v>
      </c>
    </row>
    <row r="39" spans="2:3">
      <c r="B39" s="30" t="s">
        <v>54</v>
      </c>
      <c r="C39" s="30">
        <v>1500000</v>
      </c>
    </row>
    <row r="40" spans="2:3">
      <c r="B40" s="30" t="s">
        <v>55</v>
      </c>
      <c r="C40" s="30">
        <v>2000000</v>
      </c>
    </row>
    <row r="41" spans="2:3">
      <c r="B41" s="32" t="s">
        <v>63</v>
      </c>
      <c r="C41" s="30">
        <v>2500000</v>
      </c>
    </row>
    <row r="42" spans="2:3">
      <c r="B42" s="32" t="s">
        <v>64</v>
      </c>
      <c r="C42" s="30">
        <v>2500000</v>
      </c>
    </row>
    <row r="43" spans="2:3" ht="21">
      <c r="B43" s="32" t="s">
        <v>60</v>
      </c>
      <c r="C43" s="30">
        <v>1050000</v>
      </c>
    </row>
    <row r="44" spans="2:3" ht="21">
      <c r="B44" s="32" t="s">
        <v>61</v>
      </c>
      <c r="C44" s="30">
        <v>1550000</v>
      </c>
    </row>
    <row r="45" spans="2:3" ht="21">
      <c r="B45" s="32" t="s">
        <v>62</v>
      </c>
      <c r="C45" s="30">
        <v>2050000</v>
      </c>
    </row>
    <row r="46" spans="2:3" ht="21">
      <c r="B46" s="32" t="s">
        <v>66</v>
      </c>
      <c r="C46" s="30">
        <v>2550000</v>
      </c>
    </row>
    <row r="47" spans="2:3" ht="21">
      <c r="B47" s="32" t="s">
        <v>65</v>
      </c>
      <c r="C47" s="30">
        <v>2550000</v>
      </c>
    </row>
  </sheetData>
  <mergeCells count="20">
    <mergeCell ref="L9:L13"/>
    <mergeCell ref="A15:A20"/>
    <mergeCell ref="B15:B20"/>
    <mergeCell ref="A2:L2"/>
    <mergeCell ref="A4:B4"/>
    <mergeCell ref="C4:I4"/>
    <mergeCell ref="A5:B5"/>
    <mergeCell ref="C5:I5"/>
    <mergeCell ref="A9:B14"/>
    <mergeCell ref="C9:C14"/>
    <mergeCell ref="D9:D14"/>
    <mergeCell ref="G9:G13"/>
    <mergeCell ref="A23:B23"/>
    <mergeCell ref="H9:H13"/>
    <mergeCell ref="I9:I13"/>
    <mergeCell ref="J9:J13"/>
    <mergeCell ref="K9:K13"/>
    <mergeCell ref="E9:F14"/>
    <mergeCell ref="E22:F22"/>
    <mergeCell ref="E23:F23"/>
  </mergeCells>
  <phoneticPr fontId="2"/>
  <conditionalFormatting sqref="E15:E21">
    <cfRule type="expression" dxfId="3" priority="17">
      <formula>COUNTIF($B$30:$B$37,$C15)&gt;0</formula>
    </cfRule>
  </conditionalFormatting>
  <pageMargins left="0.70866141732283472" right="0.70866141732283472" top="0.74803149606299213" bottom="0.74803149606299213" header="0.31496062992125984" footer="0.31496062992125984"/>
  <pageSetup paperSize="9" scale="89" orientation="landscape" blackAndWhite="1" r:id="rId1"/>
  <ignoredErrors>
    <ignoredError sqref="G4:I5 G15:J22 C22:E22 C4:E5 C15:D15 C16:D17 E15:F21 C21:D21 D18 D19 D20 C18:C20" unlockedFormula="1"/>
  </ignoredErrors>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8AB4C-B0F8-45D8-83D1-60FD767E58EA}">
  <sheetPr>
    <tabColor theme="7" tint="0.59999389629810485"/>
    <pageSetUpPr fitToPage="1"/>
  </sheetPr>
  <dimension ref="A1:M47"/>
  <sheetViews>
    <sheetView view="pageBreakPreview" zoomScaleNormal="100" zoomScaleSheetLayoutView="100" workbookViewId="0">
      <selection activeCell="Q22" sqref="Q22"/>
    </sheetView>
  </sheetViews>
  <sheetFormatPr defaultRowHeight="13"/>
  <cols>
    <col min="1" max="1" width="4.6328125" customWidth="1"/>
    <col min="2" max="2" width="15.6328125" customWidth="1"/>
    <col min="3" max="3" width="25.6328125" customWidth="1"/>
    <col min="4" max="4" width="11.6328125" hidden="1" customWidth="1"/>
    <col min="5" max="5" width="10.90625" customWidth="1"/>
    <col min="6" max="6" width="2.7265625" customWidth="1"/>
    <col min="7" max="7" width="15.6328125" customWidth="1"/>
    <col min="8" max="8" width="12.6328125" customWidth="1"/>
    <col min="9" max="12" width="15.6328125" customWidth="1"/>
  </cols>
  <sheetData>
    <row r="1" spans="1:13">
      <c r="A1" t="s">
        <v>56</v>
      </c>
    </row>
    <row r="2" spans="1:13" ht="19">
      <c r="A2" s="280" t="s">
        <v>227</v>
      </c>
      <c r="B2" s="280"/>
      <c r="C2" s="280"/>
      <c r="D2" s="280"/>
      <c r="E2" s="280"/>
      <c r="F2" s="280"/>
      <c r="G2" s="280"/>
      <c r="H2" s="280"/>
      <c r="I2" s="280"/>
      <c r="J2" s="280"/>
      <c r="K2" s="280"/>
      <c r="L2" s="280"/>
      <c r="M2" s="1"/>
    </row>
    <row r="3" spans="1:13" ht="15" customHeight="1">
      <c r="B3" s="76"/>
      <c r="C3" s="76"/>
      <c r="D3" s="76"/>
      <c r="E3" s="76"/>
      <c r="F3" s="112"/>
      <c r="G3" s="76"/>
      <c r="H3" s="76"/>
      <c r="I3" s="76"/>
      <c r="J3" s="76"/>
      <c r="K3" s="76"/>
      <c r="L3" s="1"/>
      <c r="M3" s="1"/>
    </row>
    <row r="4" spans="1:13" ht="20" customHeight="1">
      <c r="A4" s="272" t="s">
        <v>42</v>
      </c>
      <c r="B4" s="273"/>
      <c r="C4" s="404">
        <f>'別紙(1)②変更'!C4</f>
        <v>0</v>
      </c>
      <c r="D4" s="405"/>
      <c r="E4" s="405"/>
      <c r="F4" s="405"/>
      <c r="G4" s="405"/>
      <c r="H4" s="405"/>
      <c r="I4" s="405"/>
      <c r="J4" s="63"/>
      <c r="K4" s="76"/>
      <c r="L4" s="1"/>
      <c r="M4" s="1"/>
    </row>
    <row r="5" spans="1:13" ht="20" customHeight="1">
      <c r="A5" s="274" t="s">
        <v>43</v>
      </c>
      <c r="B5" s="275"/>
      <c r="C5" s="358">
        <f>'別紙(1)②変更'!C5</f>
        <v>0</v>
      </c>
      <c r="D5" s="359"/>
      <c r="E5" s="359"/>
      <c r="F5" s="359"/>
      <c r="G5" s="359"/>
      <c r="H5" s="359"/>
      <c r="I5" s="406"/>
      <c r="J5" s="63"/>
      <c r="K5" s="76"/>
      <c r="L5" s="1"/>
      <c r="M5" s="1"/>
    </row>
    <row r="6" spans="1:13" ht="15" customHeight="1">
      <c r="B6" s="29"/>
      <c r="C6" s="59" t="str">
        <f>IF(COUNTIF(データセット!B2:B33,C5),"※別記１のサービスに該当","")</f>
        <v/>
      </c>
      <c r="D6" s="76"/>
      <c r="E6" s="76"/>
      <c r="F6" s="112"/>
      <c r="G6" s="76"/>
      <c r="H6" s="76"/>
      <c r="I6" s="76"/>
      <c r="J6" s="76"/>
      <c r="K6" s="76"/>
      <c r="L6" s="1"/>
      <c r="M6" s="1"/>
    </row>
    <row r="7" spans="1:13" ht="15" customHeight="1">
      <c r="B7" s="29"/>
      <c r="C7" s="59" t="str">
        <f>IF(COUNTIF(データセット!C2:C42,C5),"※別記２のサービスに該当","")</f>
        <v/>
      </c>
      <c r="D7" s="76"/>
      <c r="E7" s="76"/>
      <c r="F7" s="112"/>
      <c r="G7" s="76"/>
      <c r="H7" s="76"/>
      <c r="I7" s="76"/>
      <c r="J7" s="76"/>
      <c r="K7" s="76"/>
      <c r="L7" s="1"/>
      <c r="M7" s="1"/>
    </row>
    <row r="8" spans="1:13" ht="15" customHeight="1">
      <c r="B8" s="29"/>
      <c r="C8" s="76"/>
      <c r="D8" s="76"/>
      <c r="E8" s="76"/>
      <c r="F8" s="112"/>
      <c r="G8" s="76"/>
      <c r="H8" s="76"/>
      <c r="I8" s="76"/>
      <c r="J8" s="76"/>
      <c r="K8" s="76"/>
      <c r="L8" s="1"/>
      <c r="M8" s="1"/>
    </row>
    <row r="9" spans="1:13" ht="12" customHeight="1">
      <c r="A9" s="293" t="s">
        <v>52</v>
      </c>
      <c r="B9" s="294"/>
      <c r="C9" s="281" t="s">
        <v>223</v>
      </c>
      <c r="D9" s="281" t="s">
        <v>213</v>
      </c>
      <c r="E9" s="299" t="s">
        <v>249</v>
      </c>
      <c r="F9" s="300"/>
      <c r="G9" s="281" t="s">
        <v>218</v>
      </c>
      <c r="H9" s="281" t="s">
        <v>248</v>
      </c>
      <c r="I9" s="281" t="s">
        <v>51</v>
      </c>
      <c r="J9" s="281" t="s">
        <v>219</v>
      </c>
      <c r="K9" s="284" t="s">
        <v>215</v>
      </c>
      <c r="L9" s="403" t="s">
        <v>220</v>
      </c>
    </row>
    <row r="10" spans="1:13" ht="12" customHeight="1">
      <c r="A10" s="295"/>
      <c r="B10" s="296"/>
      <c r="C10" s="282"/>
      <c r="D10" s="282"/>
      <c r="E10" s="301"/>
      <c r="F10" s="302"/>
      <c r="G10" s="282"/>
      <c r="H10" s="282"/>
      <c r="I10" s="282"/>
      <c r="J10" s="282"/>
      <c r="K10" s="284"/>
      <c r="L10" s="403"/>
    </row>
    <row r="11" spans="1:13" ht="12" customHeight="1">
      <c r="A11" s="295"/>
      <c r="B11" s="296"/>
      <c r="C11" s="282"/>
      <c r="D11" s="282"/>
      <c r="E11" s="301"/>
      <c r="F11" s="302"/>
      <c r="G11" s="282"/>
      <c r="H11" s="282"/>
      <c r="I11" s="282"/>
      <c r="J11" s="282"/>
      <c r="K11" s="284"/>
      <c r="L11" s="403"/>
    </row>
    <row r="12" spans="1:13" ht="12" customHeight="1">
      <c r="A12" s="295"/>
      <c r="B12" s="296"/>
      <c r="C12" s="282"/>
      <c r="D12" s="282"/>
      <c r="E12" s="301"/>
      <c r="F12" s="302"/>
      <c r="G12" s="282"/>
      <c r="H12" s="282"/>
      <c r="I12" s="282"/>
      <c r="J12" s="282"/>
      <c r="K12" s="284"/>
      <c r="L12" s="403"/>
    </row>
    <row r="13" spans="1:13" ht="12" customHeight="1">
      <c r="A13" s="295"/>
      <c r="B13" s="296"/>
      <c r="C13" s="282"/>
      <c r="D13" s="282"/>
      <c r="E13" s="301"/>
      <c r="F13" s="302"/>
      <c r="G13" s="283"/>
      <c r="H13" s="283"/>
      <c r="I13" s="283"/>
      <c r="J13" s="283"/>
      <c r="K13" s="285"/>
      <c r="L13" s="281"/>
    </row>
    <row r="14" spans="1:13" ht="13" customHeight="1">
      <c r="A14" s="297"/>
      <c r="B14" s="298"/>
      <c r="C14" s="292"/>
      <c r="D14" s="292"/>
      <c r="E14" s="303"/>
      <c r="F14" s="304"/>
      <c r="G14" s="31" t="s">
        <v>4</v>
      </c>
      <c r="H14" s="31" t="s">
        <v>5</v>
      </c>
      <c r="I14" s="31" t="s">
        <v>6</v>
      </c>
      <c r="J14" s="31" t="s">
        <v>7</v>
      </c>
      <c r="K14" s="31" t="s">
        <v>58</v>
      </c>
      <c r="L14" s="31" t="s">
        <v>8</v>
      </c>
    </row>
    <row r="15" spans="1:13" ht="35" customHeight="1">
      <c r="A15" s="286">
        <v>1</v>
      </c>
      <c r="B15" s="289" t="s">
        <v>2</v>
      </c>
      <c r="C15" s="237">
        <f>'別紙(1)②変更'!C15</f>
        <v>0</v>
      </c>
      <c r="D15" s="238" t="e">
        <f t="shared" ref="D15:D20" si="0">IF(C15="","",VLOOKUP(C15,$B$30:$C$47,2,FALSE))</f>
        <v>#N/A</v>
      </c>
      <c r="E15" s="239">
        <f>'別紙(1)②変更'!E15</f>
        <v>0</v>
      </c>
      <c r="F15" s="240" t="str">
        <f>'別紙(1)②変更'!F15</f>
        <v/>
      </c>
      <c r="G15" s="181" t="str">
        <f>'別紙(1)②変更'!G15</f>
        <v/>
      </c>
      <c r="H15" s="182"/>
      <c r="I15" s="183"/>
      <c r="J15" s="184" t="str">
        <f>IF(I15="","",ROUNDDOWN(I15*0.8,0))</f>
        <v/>
      </c>
      <c r="K15" s="184" t="str">
        <f>IF(I15="","",IF(J15&gt;G15*H15,G15*H15,ROUNDDOWN(J15,-3)))</f>
        <v/>
      </c>
      <c r="L15" s="241"/>
    </row>
    <row r="16" spans="1:13" ht="35" customHeight="1">
      <c r="A16" s="286"/>
      <c r="B16" s="289"/>
      <c r="C16" s="246">
        <f>'別紙(1)②変更'!C17</f>
        <v>0</v>
      </c>
      <c r="D16" s="247" t="e">
        <f t="shared" si="0"/>
        <v>#N/A</v>
      </c>
      <c r="E16" s="248">
        <f>'別紙(1)②変更'!E17</f>
        <v>0</v>
      </c>
      <c r="F16" s="249" t="str">
        <f>'別紙(1)②変更'!F17</f>
        <v/>
      </c>
      <c r="G16" s="200" t="str">
        <f>'別紙(1)②変更'!G17</f>
        <v/>
      </c>
      <c r="H16" s="201"/>
      <c r="I16" s="202"/>
      <c r="J16" s="203" t="str">
        <f t="shared" ref="J16:J22" si="1">IF(I16="","",ROUNDDOWN(I16*0.8,0))</f>
        <v/>
      </c>
      <c r="K16" s="203" t="str">
        <f t="shared" ref="K16:K22" si="2">IF(I16="","",IF(J16&gt;G16*H16,G16*H16,ROUNDDOWN(J16,-3)))</f>
        <v/>
      </c>
      <c r="L16" s="93"/>
    </row>
    <row r="17" spans="1:12" ht="35" customHeight="1">
      <c r="A17" s="286"/>
      <c r="B17" s="289"/>
      <c r="C17" s="250">
        <f>'別紙(1)②変更'!C19</f>
        <v>0</v>
      </c>
      <c r="D17" s="251" t="e">
        <f t="shared" si="0"/>
        <v>#N/A</v>
      </c>
      <c r="E17" s="252">
        <f>'別紙(1)②変更'!E19</f>
        <v>0</v>
      </c>
      <c r="F17" s="253" t="str">
        <f>'別紙(1)②変更'!F19</f>
        <v/>
      </c>
      <c r="G17" s="189" t="str">
        <f>'別紙(1)②変更'!G19</f>
        <v/>
      </c>
      <c r="H17" s="190"/>
      <c r="I17" s="191"/>
      <c r="J17" s="192" t="str">
        <f t="shared" si="1"/>
        <v/>
      </c>
      <c r="K17" s="192" t="str">
        <f t="shared" si="2"/>
        <v/>
      </c>
      <c r="L17" s="254"/>
    </row>
    <row r="18" spans="1:12" ht="35" customHeight="1">
      <c r="A18" s="286"/>
      <c r="B18" s="289"/>
      <c r="C18" s="246">
        <f>'別紙(1)②変更'!C21</f>
        <v>0</v>
      </c>
      <c r="D18" s="247" t="e">
        <f t="shared" si="0"/>
        <v>#N/A</v>
      </c>
      <c r="E18" s="248">
        <f>'別紙(1)②変更'!E21</f>
        <v>0</v>
      </c>
      <c r="F18" s="249" t="str">
        <f>'別紙(1)②変更'!F21</f>
        <v/>
      </c>
      <c r="G18" s="200" t="str">
        <f>'別紙(1)②変更'!G21</f>
        <v/>
      </c>
      <c r="H18" s="201"/>
      <c r="I18" s="202"/>
      <c r="J18" s="203" t="str">
        <f t="shared" si="1"/>
        <v/>
      </c>
      <c r="K18" s="203" t="str">
        <f t="shared" si="2"/>
        <v/>
      </c>
      <c r="L18" s="93"/>
    </row>
    <row r="19" spans="1:12" ht="35" customHeight="1">
      <c r="A19" s="286"/>
      <c r="B19" s="289"/>
      <c r="C19" s="250">
        <f>'別紙(1)②変更'!C23</f>
        <v>0</v>
      </c>
      <c r="D19" s="251" t="e">
        <f t="shared" si="0"/>
        <v>#N/A</v>
      </c>
      <c r="E19" s="252">
        <f>'別紙(1)②変更'!E23</f>
        <v>0</v>
      </c>
      <c r="F19" s="253" t="str">
        <f>'別紙(1)②変更'!F23</f>
        <v/>
      </c>
      <c r="G19" s="189" t="str">
        <f>'別紙(1)②変更'!G23</f>
        <v/>
      </c>
      <c r="H19" s="190"/>
      <c r="I19" s="191"/>
      <c r="J19" s="192" t="str">
        <f t="shared" si="1"/>
        <v/>
      </c>
      <c r="K19" s="192" t="str">
        <f t="shared" si="2"/>
        <v/>
      </c>
      <c r="L19" s="254"/>
    </row>
    <row r="20" spans="1:12" ht="35" customHeight="1">
      <c r="A20" s="286"/>
      <c r="B20" s="354"/>
      <c r="C20" s="233">
        <f>'別紙(1)②変更'!C25</f>
        <v>0</v>
      </c>
      <c r="D20" s="234" t="e">
        <f t="shared" si="0"/>
        <v>#N/A</v>
      </c>
      <c r="E20" s="154">
        <f>'別紙(1)②変更'!E25</f>
        <v>0</v>
      </c>
      <c r="F20" s="235" t="str">
        <f>'別紙(1)②変更'!F25</f>
        <v/>
      </c>
      <c r="G20" s="157" t="str">
        <f>'別紙(1)②変更'!G25</f>
        <v/>
      </c>
      <c r="H20" s="172"/>
      <c r="I20" s="173"/>
      <c r="J20" s="174" t="str">
        <f t="shared" si="1"/>
        <v/>
      </c>
      <c r="K20" s="174" t="str">
        <f t="shared" si="2"/>
        <v/>
      </c>
      <c r="L20" s="96"/>
    </row>
    <row r="21" spans="1:12" ht="35" customHeight="1">
      <c r="A21" s="75">
        <v>2</v>
      </c>
      <c r="B21" s="78" t="s">
        <v>3</v>
      </c>
      <c r="C21" s="194"/>
      <c r="D21" s="44">
        <v>10000000</v>
      </c>
      <c r="E21" s="122">
        <f>'別紙(1)②変更'!E27</f>
        <v>0</v>
      </c>
      <c r="F21" s="123" t="str">
        <f>'別紙(1)②変更'!F27</f>
        <v/>
      </c>
      <c r="G21" s="55">
        <f>'別紙(1)②変更'!G27</f>
        <v>10000000</v>
      </c>
      <c r="H21" s="194"/>
      <c r="I21" s="139"/>
      <c r="J21" s="28" t="str">
        <f t="shared" si="1"/>
        <v/>
      </c>
      <c r="K21" s="28" t="str">
        <f t="shared" si="2"/>
        <v/>
      </c>
      <c r="L21" s="143"/>
    </row>
    <row r="22" spans="1:12" ht="35" customHeight="1">
      <c r="A22" s="75">
        <v>3</v>
      </c>
      <c r="B22" s="77" t="s">
        <v>50</v>
      </c>
      <c r="C22" s="194"/>
      <c r="D22" s="44">
        <v>480000</v>
      </c>
      <c r="E22" s="307"/>
      <c r="F22" s="308"/>
      <c r="G22" s="55">
        <f>'別紙(1)②変更'!G29</f>
        <v>480000</v>
      </c>
      <c r="H22" s="194"/>
      <c r="I22" s="139"/>
      <c r="J22" s="28" t="str">
        <f t="shared" si="1"/>
        <v/>
      </c>
      <c r="K22" s="28" t="str">
        <f t="shared" si="2"/>
        <v/>
      </c>
      <c r="L22" s="143"/>
    </row>
    <row r="23" spans="1:12" ht="35" customHeight="1">
      <c r="A23" s="290" t="s">
        <v>9</v>
      </c>
      <c r="B23" s="291"/>
      <c r="C23" s="194"/>
      <c r="D23" s="45"/>
      <c r="E23" s="307"/>
      <c r="F23" s="308"/>
      <c r="G23" s="194"/>
      <c r="H23" s="194"/>
      <c r="I23" s="28">
        <f t="shared" ref="I23:J23" si="3">SUM(I15:I22)</f>
        <v>0</v>
      </c>
      <c r="J23" s="116">
        <f t="shared" si="3"/>
        <v>0</v>
      </c>
      <c r="K23" s="28">
        <f>SUM(K15:K22)</f>
        <v>0</v>
      </c>
      <c r="L23" s="28">
        <f>SUM(L15:L22)</f>
        <v>0</v>
      </c>
    </row>
    <row r="24" spans="1:12" ht="12" customHeight="1">
      <c r="A24" s="3" t="s">
        <v>57</v>
      </c>
      <c r="B24" s="60"/>
      <c r="C24" s="4"/>
      <c r="D24" s="4"/>
      <c r="E24" s="4"/>
      <c r="F24" s="4"/>
      <c r="G24" s="4"/>
      <c r="H24" s="4"/>
      <c r="I24" s="61"/>
      <c r="J24" s="62"/>
      <c r="K24" s="61"/>
    </row>
    <row r="25" spans="1:12" ht="12" customHeight="1">
      <c r="A25" s="3" t="s">
        <v>59</v>
      </c>
      <c r="C25" s="3"/>
    </row>
    <row r="26" spans="1:12" ht="12" customHeight="1">
      <c r="A26" s="3" t="s">
        <v>224</v>
      </c>
      <c r="C26" s="3"/>
    </row>
    <row r="27" spans="1:12" ht="12" customHeight="1">
      <c r="A27" s="3" t="s">
        <v>305</v>
      </c>
      <c r="C27" s="3"/>
    </row>
    <row r="28" spans="1:12" ht="12" customHeight="1">
      <c r="A28" s="3" t="s">
        <v>217</v>
      </c>
    </row>
    <row r="30" spans="1:12">
      <c r="B30" s="30" t="s">
        <v>44</v>
      </c>
      <c r="C30" s="30">
        <v>1000000</v>
      </c>
    </row>
    <row r="31" spans="1:12">
      <c r="B31" s="30" t="s">
        <v>45</v>
      </c>
      <c r="C31" s="30">
        <v>300000</v>
      </c>
    </row>
    <row r="32" spans="1:12">
      <c r="B32" s="30" t="s">
        <v>46</v>
      </c>
      <c r="C32" s="30">
        <v>300000</v>
      </c>
    </row>
    <row r="33" spans="2:3">
      <c r="B33" s="30" t="s">
        <v>48</v>
      </c>
      <c r="C33" s="30">
        <v>300000</v>
      </c>
    </row>
    <row r="34" spans="2:3">
      <c r="B34" s="30" t="s">
        <v>47</v>
      </c>
      <c r="C34" s="30">
        <v>1000000</v>
      </c>
    </row>
    <row r="35" spans="2:3">
      <c r="B35" s="30" t="s">
        <v>216</v>
      </c>
      <c r="C35" s="30">
        <v>1000000</v>
      </c>
    </row>
    <row r="36" spans="2:3" ht="21">
      <c r="B36" s="32" t="s">
        <v>214</v>
      </c>
      <c r="C36" s="30">
        <v>300000</v>
      </c>
    </row>
    <row r="37" spans="2:3">
      <c r="B37" s="30" t="s">
        <v>49</v>
      </c>
      <c r="C37" s="30">
        <v>300000</v>
      </c>
    </row>
    <row r="38" spans="2:3">
      <c r="B38" s="30" t="s">
        <v>53</v>
      </c>
      <c r="C38" s="30">
        <v>1000000</v>
      </c>
    </row>
    <row r="39" spans="2:3">
      <c r="B39" s="30" t="s">
        <v>54</v>
      </c>
      <c r="C39" s="30">
        <v>1500000</v>
      </c>
    </row>
    <row r="40" spans="2:3">
      <c r="B40" s="30" t="s">
        <v>55</v>
      </c>
      <c r="C40" s="30">
        <v>2000000</v>
      </c>
    </row>
    <row r="41" spans="2:3">
      <c r="B41" s="32" t="s">
        <v>63</v>
      </c>
      <c r="C41" s="30">
        <v>2500000</v>
      </c>
    </row>
    <row r="42" spans="2:3">
      <c r="B42" s="32" t="s">
        <v>64</v>
      </c>
      <c r="C42" s="30">
        <v>2500000</v>
      </c>
    </row>
    <row r="43" spans="2:3" ht="21">
      <c r="B43" s="32" t="s">
        <v>60</v>
      </c>
      <c r="C43" s="30">
        <v>1050000</v>
      </c>
    </row>
    <row r="44" spans="2:3" ht="21">
      <c r="B44" s="32" t="s">
        <v>61</v>
      </c>
      <c r="C44" s="30">
        <v>1550000</v>
      </c>
    </row>
    <row r="45" spans="2:3" ht="21">
      <c r="B45" s="32" t="s">
        <v>62</v>
      </c>
      <c r="C45" s="30">
        <v>2050000</v>
      </c>
    </row>
    <row r="46" spans="2:3" ht="21">
      <c r="B46" s="32" t="s">
        <v>66</v>
      </c>
      <c r="C46" s="30">
        <v>2550000</v>
      </c>
    </row>
    <row r="47" spans="2:3" ht="21">
      <c r="B47" s="32" t="s">
        <v>65</v>
      </c>
      <c r="C47" s="30">
        <v>2550000</v>
      </c>
    </row>
  </sheetData>
  <mergeCells count="20">
    <mergeCell ref="L9:L13"/>
    <mergeCell ref="A15:A20"/>
    <mergeCell ref="B15:B20"/>
    <mergeCell ref="A2:L2"/>
    <mergeCell ref="A4:B4"/>
    <mergeCell ref="C4:I4"/>
    <mergeCell ref="A5:B5"/>
    <mergeCell ref="C5:I5"/>
    <mergeCell ref="A9:B14"/>
    <mergeCell ref="C9:C14"/>
    <mergeCell ref="D9:D14"/>
    <mergeCell ref="G9:G13"/>
    <mergeCell ref="A23:B23"/>
    <mergeCell ref="H9:H13"/>
    <mergeCell ref="I9:I13"/>
    <mergeCell ref="J9:J13"/>
    <mergeCell ref="K9:K13"/>
    <mergeCell ref="E9:F14"/>
    <mergeCell ref="E22:F22"/>
    <mergeCell ref="E23:F23"/>
  </mergeCells>
  <phoneticPr fontId="2"/>
  <conditionalFormatting sqref="E15:E21">
    <cfRule type="expression" dxfId="2" priority="18">
      <formula>COUNTIF($B$30:$B$37,$C15)&gt;0</formula>
    </cfRule>
  </conditionalFormatting>
  <pageMargins left="0.70866141732283472" right="0.70866141732283472" top="0.74803149606299213" bottom="0.74803149606299213" header="0.31496062992125984" footer="0.31496062992125984"/>
  <pageSetup paperSize="9" scale="89" orientation="landscape" blackAndWhite="1" r:id="rId1"/>
  <ignoredErrors>
    <ignoredError sqref="G4:I5 G15:H22 C22:E22 C4:E5 C15:D17 E15:F21 C21:D21 D18 D19 D20 C18:C20"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B9FD3-B70A-4714-A904-3A202DE09822}">
  <sheetPr>
    <tabColor theme="9" tint="0.59999389629810485"/>
  </sheetPr>
  <dimension ref="A1:J39"/>
  <sheetViews>
    <sheetView view="pageBreakPreview" zoomScaleNormal="100" zoomScaleSheetLayoutView="100" workbookViewId="0">
      <selection activeCell="F19" sqref="F19"/>
    </sheetView>
  </sheetViews>
  <sheetFormatPr defaultRowHeight="13"/>
  <cols>
    <col min="1" max="1" width="3.6328125" customWidth="1"/>
    <col min="3" max="3" width="15.6328125" customWidth="1"/>
    <col min="4" max="5" width="3.6328125" customWidth="1"/>
    <col min="6" max="6" width="14.6328125" customWidth="1"/>
    <col min="7" max="7" width="2.6328125" customWidth="1"/>
    <col min="8" max="8" width="30.6328125" customWidth="1"/>
    <col min="9" max="10" width="2.6328125" customWidth="1"/>
  </cols>
  <sheetData>
    <row r="1" spans="1:10" ht="20" customHeight="1">
      <c r="A1" s="33" t="s">
        <v>67</v>
      </c>
    </row>
    <row r="2" spans="1:10" ht="20" customHeight="1"/>
    <row r="3" spans="1:10" ht="20" customHeight="1">
      <c r="A3" s="269" t="s">
        <v>71</v>
      </c>
      <c r="B3" s="269"/>
      <c r="C3" s="269"/>
      <c r="D3" s="269"/>
      <c r="E3" s="269"/>
      <c r="F3" s="269"/>
      <c r="G3" s="269"/>
      <c r="H3" s="269"/>
      <c r="I3" s="269"/>
      <c r="J3" s="34"/>
    </row>
    <row r="4" spans="1:10" ht="20" customHeight="1"/>
    <row r="5" spans="1:10" ht="20" customHeight="1">
      <c r="H5" s="268" t="s">
        <v>139</v>
      </c>
      <c r="I5" s="268"/>
    </row>
    <row r="6" spans="1:10" ht="20" customHeight="1"/>
    <row r="7" spans="1:10" ht="20" customHeight="1">
      <c r="A7" s="33" t="s">
        <v>105</v>
      </c>
    </row>
    <row r="8" spans="1:10" ht="20" customHeight="1"/>
    <row r="9" spans="1:10" ht="20" customHeight="1">
      <c r="F9" s="39" t="s">
        <v>72</v>
      </c>
      <c r="H9" s="270" t="str">
        <f>IF(入力用!B4="","",入力用!B4)</f>
        <v/>
      </c>
      <c r="I9" s="270"/>
      <c r="J9" s="270"/>
    </row>
    <row r="10" spans="1:10" ht="20" customHeight="1">
      <c r="F10" s="39" t="s">
        <v>68</v>
      </c>
      <c r="H10" s="270" t="str">
        <f>IF(入力用!B5="","",入力用!B5)</f>
        <v/>
      </c>
      <c r="I10" s="270"/>
      <c r="J10" s="270"/>
    </row>
    <row r="11" spans="1:10" ht="20" customHeight="1">
      <c r="F11" s="39" t="s">
        <v>69</v>
      </c>
      <c r="H11" s="38" t="str">
        <f>IF(入力用!B6="","",入力用!B6)</f>
        <v/>
      </c>
      <c r="I11" s="34" t="s">
        <v>70</v>
      </c>
      <c r="J11" s="34"/>
    </row>
    <row r="12" spans="1:10" ht="30" customHeight="1"/>
    <row r="13" spans="1:10" ht="18" customHeight="1">
      <c r="A13" s="271" t="s">
        <v>106</v>
      </c>
      <c r="B13" s="271"/>
      <c r="C13" s="271"/>
      <c r="D13" s="271"/>
      <c r="E13" s="271"/>
      <c r="F13" s="271"/>
      <c r="G13" s="271"/>
      <c r="H13" s="271"/>
      <c r="I13" s="271"/>
      <c r="J13" s="271"/>
    </row>
    <row r="14" spans="1:10" ht="18" customHeight="1">
      <c r="A14" s="271"/>
      <c r="B14" s="271"/>
      <c r="C14" s="271"/>
      <c r="D14" s="271"/>
      <c r="E14" s="271"/>
      <c r="F14" s="271"/>
      <c r="G14" s="271"/>
      <c r="H14" s="271"/>
      <c r="I14" s="271"/>
      <c r="J14" s="271"/>
    </row>
    <row r="15" spans="1:10" ht="18" customHeight="1">
      <c r="A15" s="271"/>
      <c r="B15" s="271"/>
      <c r="C15" s="271"/>
      <c r="D15" s="271"/>
      <c r="E15" s="271"/>
      <c r="F15" s="271"/>
      <c r="G15" s="271"/>
      <c r="H15" s="271"/>
      <c r="I15" s="271"/>
      <c r="J15" s="271"/>
    </row>
    <row r="16" spans="1:10" ht="20" customHeight="1">
      <c r="A16" s="33"/>
    </row>
    <row r="17" spans="1:10" ht="20" customHeight="1">
      <c r="A17" s="37" t="s">
        <v>73</v>
      </c>
      <c r="B17" s="1"/>
      <c r="C17" s="1"/>
      <c r="D17" s="1"/>
      <c r="E17" s="1"/>
      <c r="F17" s="1"/>
      <c r="G17" s="1"/>
      <c r="H17" s="1"/>
      <c r="I17" s="1"/>
      <c r="J17" s="1"/>
    </row>
    <row r="18" spans="1:10" ht="20" customHeight="1"/>
    <row r="19" spans="1:10" ht="25" customHeight="1">
      <c r="A19" s="40" t="s">
        <v>84</v>
      </c>
      <c r="B19" s="33" t="s">
        <v>80</v>
      </c>
      <c r="D19" s="33"/>
      <c r="E19" s="33" t="s">
        <v>75</v>
      </c>
      <c r="F19" s="99"/>
      <c r="G19" s="33" t="s">
        <v>76</v>
      </c>
    </row>
    <row r="20" spans="1:10" ht="25" customHeight="1">
      <c r="A20" s="40" t="s">
        <v>85</v>
      </c>
      <c r="B20" s="33" t="s">
        <v>81</v>
      </c>
      <c r="E20" s="33" t="s">
        <v>77</v>
      </c>
      <c r="F20" s="33"/>
      <c r="G20" s="33"/>
    </row>
    <row r="21" spans="1:10" ht="25" customHeight="1">
      <c r="A21" s="40" t="s">
        <v>86</v>
      </c>
      <c r="B21" s="33" t="s">
        <v>82</v>
      </c>
      <c r="E21" s="33" t="s">
        <v>78</v>
      </c>
      <c r="F21" s="33"/>
      <c r="G21" s="33"/>
    </row>
    <row r="22" spans="1:10" ht="25" customHeight="1">
      <c r="A22" s="40" t="s">
        <v>87</v>
      </c>
      <c r="B22" s="33" t="s">
        <v>83</v>
      </c>
      <c r="E22" s="33" t="s">
        <v>79</v>
      </c>
      <c r="F22" s="33"/>
      <c r="G22" s="33"/>
    </row>
    <row r="23" spans="1:10" ht="25" customHeight="1">
      <c r="A23" s="40" t="s">
        <v>88</v>
      </c>
      <c r="B23" s="33" t="s">
        <v>229</v>
      </c>
      <c r="E23" s="33" t="s">
        <v>210</v>
      </c>
      <c r="F23" s="33"/>
      <c r="G23" s="33"/>
    </row>
    <row r="24" spans="1:10" ht="18" customHeight="1">
      <c r="A24" s="70" t="s">
        <v>89</v>
      </c>
      <c r="B24" s="267" t="s">
        <v>111</v>
      </c>
      <c r="C24" s="267"/>
      <c r="D24" s="267"/>
      <c r="E24" s="267"/>
      <c r="F24" s="267"/>
      <c r="G24" s="267"/>
      <c r="H24" s="267"/>
      <c r="I24" s="267"/>
      <c r="J24" s="267"/>
    </row>
    <row r="25" spans="1:10" ht="18" customHeight="1">
      <c r="A25" s="40"/>
      <c r="B25" s="267"/>
      <c r="C25" s="267"/>
      <c r="D25" s="267"/>
      <c r="E25" s="267"/>
      <c r="F25" s="267"/>
      <c r="G25" s="267"/>
      <c r="H25" s="267"/>
      <c r="I25" s="267"/>
      <c r="J25" s="267"/>
    </row>
    <row r="26" spans="1:10" ht="18" customHeight="1">
      <c r="A26" s="40"/>
      <c r="B26" s="267"/>
      <c r="C26" s="267"/>
      <c r="D26" s="267"/>
      <c r="E26" s="267"/>
      <c r="F26" s="267"/>
      <c r="G26" s="267"/>
      <c r="H26" s="267"/>
      <c r="I26" s="267"/>
      <c r="J26" s="267"/>
    </row>
    <row r="27" spans="1:10" ht="25" customHeight="1">
      <c r="A27" s="40" t="s">
        <v>90</v>
      </c>
      <c r="B27" s="33" t="s">
        <v>94</v>
      </c>
    </row>
    <row r="28" spans="1:10" ht="25" customHeight="1">
      <c r="A28" s="40" t="s">
        <v>91</v>
      </c>
      <c r="B28" s="33" t="s">
        <v>289</v>
      </c>
    </row>
    <row r="29" spans="1:10" ht="25" customHeight="1">
      <c r="A29" s="40" t="s">
        <v>244</v>
      </c>
      <c r="B29" s="33" t="s">
        <v>246</v>
      </c>
    </row>
    <row r="30" spans="1:10" ht="25" customHeight="1">
      <c r="A30" s="40" t="s">
        <v>245</v>
      </c>
      <c r="B30" s="33" t="s">
        <v>92</v>
      </c>
    </row>
    <row r="31" spans="1:10" ht="15" customHeight="1">
      <c r="B31" s="266"/>
      <c r="C31" s="266"/>
      <c r="D31" s="266"/>
      <c r="E31" s="266"/>
      <c r="F31" s="266"/>
      <c r="G31" s="266"/>
      <c r="H31" s="266"/>
    </row>
    <row r="32" spans="1:10" ht="15" customHeight="1">
      <c r="B32" s="266"/>
      <c r="C32" s="266"/>
      <c r="D32" s="266"/>
      <c r="E32" s="266"/>
      <c r="F32" s="266"/>
      <c r="G32" s="266"/>
      <c r="H32" s="266"/>
    </row>
    <row r="33" spans="1:8" ht="15" customHeight="1">
      <c r="B33" s="266"/>
      <c r="C33" s="266"/>
      <c r="D33" s="266"/>
      <c r="E33" s="266"/>
      <c r="F33" s="266"/>
      <c r="G33" s="266"/>
      <c r="H33" s="266"/>
    </row>
    <row r="34" spans="1:8" ht="15" customHeight="1">
      <c r="B34" s="266"/>
      <c r="C34" s="266"/>
      <c r="D34" s="266"/>
      <c r="E34" s="266"/>
      <c r="F34" s="266"/>
      <c r="G34" s="266"/>
      <c r="H34" s="266"/>
    </row>
    <row r="35" spans="1:8" ht="15" customHeight="1">
      <c r="B35" s="266"/>
      <c r="C35" s="266"/>
      <c r="D35" s="266"/>
      <c r="E35" s="266"/>
      <c r="F35" s="266"/>
      <c r="G35" s="266"/>
      <c r="H35" s="266"/>
    </row>
    <row r="36" spans="1:8" ht="16" customHeight="1">
      <c r="B36" s="33"/>
    </row>
    <row r="37" spans="1:8" ht="15" customHeight="1">
      <c r="A37" s="36" t="s">
        <v>247</v>
      </c>
      <c r="B37" s="36"/>
      <c r="C37" s="36"/>
    </row>
    <row r="38" spans="1:8" ht="15" customHeight="1">
      <c r="A38" s="36" t="s">
        <v>211</v>
      </c>
      <c r="B38" s="36"/>
      <c r="C38" s="36"/>
    </row>
    <row r="39" spans="1:8" ht="15" customHeight="1">
      <c r="A39" s="36" t="s">
        <v>212</v>
      </c>
      <c r="B39" s="36"/>
      <c r="C39" s="36"/>
    </row>
  </sheetData>
  <mergeCells count="11">
    <mergeCell ref="B24:J26"/>
    <mergeCell ref="H5:I5"/>
    <mergeCell ref="A3:I3"/>
    <mergeCell ref="H9:J9"/>
    <mergeCell ref="H10:J10"/>
    <mergeCell ref="A13:J15"/>
    <mergeCell ref="B31:H31"/>
    <mergeCell ref="B32:H32"/>
    <mergeCell ref="B33:H33"/>
    <mergeCell ref="B34:H34"/>
    <mergeCell ref="B35:H35"/>
  </mergeCells>
  <phoneticPr fontId="2"/>
  <pageMargins left="0.70866141732283472" right="0.70866141732283472" top="0.74803149606299213" bottom="0.74803149606299213" header="0.31496062992125984" footer="0.31496062992125984"/>
  <pageSetup paperSize="9" orientation="portrait" blackAndWhite="1" r:id="rId1"/>
  <ignoredErrors>
    <ignoredError sqref="A19:A23 A27:A30 A24:A25" numberStoredAsText="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5A543027-7280-42E2-BB42-9DAD2E4D8A9E}">
          <x14:formula1>
            <xm:f>入力用!$A$14:$A$18</xm:f>
          </x14:formula1>
          <xm:sqref>B31:H35</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FDD63-934A-4DC9-9B0A-A940391ECB0C}">
  <sheetPr>
    <tabColor theme="7" tint="0.59999389629810485"/>
    <pageSetUpPr fitToPage="1"/>
  </sheetPr>
  <dimension ref="A1:M47"/>
  <sheetViews>
    <sheetView view="pageBreakPreview" zoomScaleNormal="100" zoomScaleSheetLayoutView="100" workbookViewId="0">
      <selection activeCell="P19" sqref="P19"/>
    </sheetView>
  </sheetViews>
  <sheetFormatPr defaultRowHeight="13"/>
  <cols>
    <col min="1" max="1" width="4.6328125" customWidth="1"/>
    <col min="2" max="2" width="15.6328125" customWidth="1"/>
    <col min="3" max="3" width="25.6328125" customWidth="1"/>
    <col min="4" max="4" width="11.6328125" hidden="1" customWidth="1"/>
    <col min="5" max="5" width="10.90625" customWidth="1"/>
    <col min="6" max="6" width="2.7265625" customWidth="1"/>
    <col min="7" max="7" width="15.6328125" customWidth="1"/>
    <col min="8" max="8" width="12.6328125" customWidth="1"/>
    <col min="9" max="12" width="15.6328125" customWidth="1"/>
  </cols>
  <sheetData>
    <row r="1" spans="1:13">
      <c r="A1" t="s">
        <v>56</v>
      </c>
    </row>
    <row r="2" spans="1:13" ht="19">
      <c r="A2" s="280" t="s">
        <v>227</v>
      </c>
      <c r="B2" s="280"/>
      <c r="C2" s="280"/>
      <c r="D2" s="280"/>
      <c r="E2" s="280"/>
      <c r="F2" s="280"/>
      <c r="G2" s="280"/>
      <c r="H2" s="280"/>
      <c r="I2" s="280"/>
      <c r="J2" s="280"/>
      <c r="K2" s="280"/>
      <c r="L2" s="280"/>
      <c r="M2" s="1"/>
    </row>
    <row r="3" spans="1:13" ht="15" customHeight="1">
      <c r="B3" s="76"/>
      <c r="C3" s="76"/>
      <c r="D3" s="76"/>
      <c r="E3" s="76"/>
      <c r="F3" s="112"/>
      <c r="G3" s="76"/>
      <c r="H3" s="76"/>
      <c r="I3" s="76"/>
      <c r="J3" s="76"/>
      <c r="K3" s="76"/>
      <c r="L3" s="1"/>
      <c r="M3" s="1"/>
    </row>
    <row r="4" spans="1:13" ht="20" customHeight="1">
      <c r="A4" s="272" t="s">
        <v>42</v>
      </c>
      <c r="B4" s="273"/>
      <c r="C4" s="404">
        <f>'別紙(1)③変更'!C4</f>
        <v>0</v>
      </c>
      <c r="D4" s="405"/>
      <c r="E4" s="405"/>
      <c r="F4" s="405"/>
      <c r="G4" s="405"/>
      <c r="H4" s="405"/>
      <c r="I4" s="405"/>
      <c r="J4" s="63"/>
      <c r="K4" s="76"/>
      <c r="L4" s="1"/>
      <c r="M4" s="1"/>
    </row>
    <row r="5" spans="1:13" ht="20" customHeight="1">
      <c r="A5" s="274" t="s">
        <v>43</v>
      </c>
      <c r="B5" s="275"/>
      <c r="C5" s="358">
        <f>'別紙(1)③変更'!C5</f>
        <v>0</v>
      </c>
      <c r="D5" s="359"/>
      <c r="E5" s="359"/>
      <c r="F5" s="359"/>
      <c r="G5" s="359"/>
      <c r="H5" s="359"/>
      <c r="I5" s="406"/>
      <c r="J5" s="63"/>
      <c r="K5" s="76"/>
      <c r="L5" s="1"/>
      <c r="M5" s="1"/>
    </row>
    <row r="6" spans="1:13" ht="15" customHeight="1">
      <c r="B6" s="29"/>
      <c r="C6" s="59" t="str">
        <f>IF(COUNTIF(データセット!B2:B33,C5),"※別記１のサービスに該当","")</f>
        <v/>
      </c>
      <c r="D6" s="76"/>
      <c r="E6" s="76"/>
      <c r="F6" s="112"/>
      <c r="G6" s="76"/>
      <c r="H6" s="76"/>
      <c r="I6" s="76"/>
      <c r="J6" s="76"/>
      <c r="K6" s="76"/>
      <c r="L6" s="1"/>
      <c r="M6" s="1"/>
    </row>
    <row r="7" spans="1:13" ht="15" customHeight="1">
      <c r="B7" s="29"/>
      <c r="C7" s="59" t="str">
        <f>IF(COUNTIF(データセット!C2:C42,C5),"※別記２のサービスに該当","")</f>
        <v/>
      </c>
      <c r="D7" s="76"/>
      <c r="E7" s="76"/>
      <c r="F7" s="112"/>
      <c r="G7" s="76"/>
      <c r="H7" s="76"/>
      <c r="I7" s="76"/>
      <c r="J7" s="76"/>
      <c r="K7" s="76"/>
      <c r="L7" s="1"/>
      <c r="M7" s="1"/>
    </row>
    <row r="8" spans="1:13" ht="15" customHeight="1">
      <c r="B8" s="29"/>
      <c r="C8" s="76"/>
      <c r="D8" s="76"/>
      <c r="E8" s="76"/>
      <c r="F8" s="112"/>
      <c r="G8" s="76"/>
      <c r="H8" s="76"/>
      <c r="I8" s="76"/>
      <c r="J8" s="76"/>
      <c r="K8" s="76"/>
      <c r="L8" s="1"/>
      <c r="M8" s="1"/>
    </row>
    <row r="9" spans="1:13" ht="12" customHeight="1">
      <c r="A9" s="293" t="s">
        <v>52</v>
      </c>
      <c r="B9" s="294"/>
      <c r="C9" s="281" t="s">
        <v>223</v>
      </c>
      <c r="D9" s="281" t="s">
        <v>213</v>
      </c>
      <c r="E9" s="299" t="s">
        <v>249</v>
      </c>
      <c r="F9" s="300"/>
      <c r="G9" s="281" t="s">
        <v>218</v>
      </c>
      <c r="H9" s="281" t="s">
        <v>248</v>
      </c>
      <c r="I9" s="281" t="s">
        <v>51</v>
      </c>
      <c r="J9" s="281" t="s">
        <v>219</v>
      </c>
      <c r="K9" s="284" t="s">
        <v>215</v>
      </c>
      <c r="L9" s="403" t="s">
        <v>220</v>
      </c>
    </row>
    <row r="10" spans="1:13" ht="12" customHeight="1">
      <c r="A10" s="295"/>
      <c r="B10" s="296"/>
      <c r="C10" s="282"/>
      <c r="D10" s="282"/>
      <c r="E10" s="301"/>
      <c r="F10" s="302"/>
      <c r="G10" s="282"/>
      <c r="H10" s="282"/>
      <c r="I10" s="282"/>
      <c r="J10" s="282"/>
      <c r="K10" s="284"/>
      <c r="L10" s="403"/>
    </row>
    <row r="11" spans="1:13" ht="12" customHeight="1">
      <c r="A11" s="295"/>
      <c r="B11" s="296"/>
      <c r="C11" s="282"/>
      <c r="D11" s="282"/>
      <c r="E11" s="301"/>
      <c r="F11" s="302"/>
      <c r="G11" s="282"/>
      <c r="H11" s="282"/>
      <c r="I11" s="282"/>
      <c r="J11" s="282"/>
      <c r="K11" s="284"/>
      <c r="L11" s="403"/>
    </row>
    <row r="12" spans="1:13" ht="12" customHeight="1">
      <c r="A12" s="295"/>
      <c r="B12" s="296"/>
      <c r="C12" s="282"/>
      <c r="D12" s="282"/>
      <c r="E12" s="301"/>
      <c r="F12" s="302"/>
      <c r="G12" s="282"/>
      <c r="H12" s="282"/>
      <c r="I12" s="282"/>
      <c r="J12" s="282"/>
      <c r="K12" s="284"/>
      <c r="L12" s="403"/>
    </row>
    <row r="13" spans="1:13" ht="12" customHeight="1">
      <c r="A13" s="295"/>
      <c r="B13" s="296"/>
      <c r="C13" s="282"/>
      <c r="D13" s="282"/>
      <c r="E13" s="301"/>
      <c r="F13" s="302"/>
      <c r="G13" s="283"/>
      <c r="H13" s="283"/>
      <c r="I13" s="283"/>
      <c r="J13" s="283"/>
      <c r="K13" s="285"/>
      <c r="L13" s="281"/>
    </row>
    <row r="14" spans="1:13" ht="13" customHeight="1">
      <c r="A14" s="297"/>
      <c r="B14" s="298"/>
      <c r="C14" s="292"/>
      <c r="D14" s="292"/>
      <c r="E14" s="303"/>
      <c r="F14" s="304"/>
      <c r="G14" s="31" t="s">
        <v>4</v>
      </c>
      <c r="H14" s="31" t="s">
        <v>5</v>
      </c>
      <c r="I14" s="31" t="s">
        <v>6</v>
      </c>
      <c r="J14" s="31" t="s">
        <v>7</v>
      </c>
      <c r="K14" s="31" t="s">
        <v>58</v>
      </c>
      <c r="L14" s="31" t="s">
        <v>8</v>
      </c>
    </row>
    <row r="15" spans="1:13" ht="35" customHeight="1">
      <c r="A15" s="286">
        <v>1</v>
      </c>
      <c r="B15" s="289" t="s">
        <v>2</v>
      </c>
      <c r="C15" s="237">
        <f>'別紙(1)③変更'!C15</f>
        <v>0</v>
      </c>
      <c r="D15" s="238" t="e">
        <f t="shared" ref="D15:D20" si="0">IF(C15="","",VLOOKUP(C15,$B$30:$C$47,2,FALSE))</f>
        <v>#N/A</v>
      </c>
      <c r="E15" s="239">
        <f>'別紙(1)③変更'!E15</f>
        <v>0</v>
      </c>
      <c r="F15" s="240" t="str">
        <f>'別紙(1)③変更'!F15</f>
        <v/>
      </c>
      <c r="G15" s="181" t="str">
        <f>'別紙(1)③変更'!G15</f>
        <v/>
      </c>
      <c r="H15" s="182"/>
      <c r="I15" s="183"/>
      <c r="J15" s="184" t="str">
        <f>IF(I15="","",ROUNDDOWN(I15*0.8,0))</f>
        <v/>
      </c>
      <c r="K15" s="184" t="str">
        <f>IF(I15="","",IF(J15&gt;G15*H15,G15*H15,ROUNDDOWN(J15,-3)))</f>
        <v/>
      </c>
      <c r="L15" s="241"/>
    </row>
    <row r="16" spans="1:13" ht="35" customHeight="1">
      <c r="A16" s="286"/>
      <c r="B16" s="289"/>
      <c r="C16" s="246">
        <f>'別紙(1)③変更'!C17</f>
        <v>0</v>
      </c>
      <c r="D16" s="247" t="e">
        <f t="shared" si="0"/>
        <v>#N/A</v>
      </c>
      <c r="E16" s="248">
        <f>'別紙(1)③変更'!E17</f>
        <v>0</v>
      </c>
      <c r="F16" s="249" t="str">
        <f>'別紙(1)③変更'!F17</f>
        <v/>
      </c>
      <c r="G16" s="200" t="str">
        <f>'別紙(1)③変更'!G17</f>
        <v/>
      </c>
      <c r="H16" s="201"/>
      <c r="I16" s="202"/>
      <c r="J16" s="203" t="str">
        <f t="shared" ref="J16:J22" si="1">IF(I16="","",ROUNDDOWN(I16*0.8,0))</f>
        <v/>
      </c>
      <c r="K16" s="203" t="str">
        <f t="shared" ref="K16:K22" si="2">IF(I16="","",IF(J16&gt;G16*H16,G16*H16,ROUNDDOWN(J16,-3)))</f>
        <v/>
      </c>
      <c r="L16" s="93"/>
    </row>
    <row r="17" spans="1:12" ht="35" customHeight="1">
      <c r="A17" s="286"/>
      <c r="B17" s="289"/>
      <c r="C17" s="250">
        <f>'別紙(1)③変更'!C19</f>
        <v>0</v>
      </c>
      <c r="D17" s="251" t="e">
        <f t="shared" si="0"/>
        <v>#N/A</v>
      </c>
      <c r="E17" s="252">
        <f>'別紙(1)③変更'!E19</f>
        <v>0</v>
      </c>
      <c r="F17" s="253" t="str">
        <f>'別紙(1)③変更'!F19</f>
        <v/>
      </c>
      <c r="G17" s="189" t="str">
        <f>'別紙(1)③変更'!G19</f>
        <v/>
      </c>
      <c r="H17" s="190"/>
      <c r="I17" s="191"/>
      <c r="J17" s="192" t="str">
        <f t="shared" si="1"/>
        <v/>
      </c>
      <c r="K17" s="192" t="str">
        <f t="shared" si="2"/>
        <v/>
      </c>
      <c r="L17" s="254"/>
    </row>
    <row r="18" spans="1:12" ht="35" customHeight="1">
      <c r="A18" s="286"/>
      <c r="B18" s="289"/>
      <c r="C18" s="246">
        <f>'別紙(1)③変更'!C21</f>
        <v>0</v>
      </c>
      <c r="D18" s="247" t="e">
        <f t="shared" si="0"/>
        <v>#N/A</v>
      </c>
      <c r="E18" s="248">
        <f>'別紙(1)③変更'!E21</f>
        <v>0</v>
      </c>
      <c r="F18" s="249" t="str">
        <f>'別紙(1)③変更'!F21</f>
        <v/>
      </c>
      <c r="G18" s="200" t="str">
        <f>'別紙(1)③変更'!G21</f>
        <v/>
      </c>
      <c r="H18" s="201"/>
      <c r="I18" s="202"/>
      <c r="J18" s="203" t="str">
        <f t="shared" si="1"/>
        <v/>
      </c>
      <c r="K18" s="203" t="str">
        <f t="shared" si="2"/>
        <v/>
      </c>
      <c r="L18" s="93"/>
    </row>
    <row r="19" spans="1:12" ht="35" customHeight="1">
      <c r="A19" s="286"/>
      <c r="B19" s="289"/>
      <c r="C19" s="250">
        <f>'別紙(1)③変更'!C23</f>
        <v>0</v>
      </c>
      <c r="D19" s="251" t="e">
        <f t="shared" si="0"/>
        <v>#N/A</v>
      </c>
      <c r="E19" s="252">
        <f>'別紙(1)③変更'!E23</f>
        <v>0</v>
      </c>
      <c r="F19" s="253" t="str">
        <f>'別紙(1)③変更'!F23</f>
        <v/>
      </c>
      <c r="G19" s="189" t="str">
        <f>'別紙(1)③変更'!G23</f>
        <v/>
      </c>
      <c r="H19" s="190"/>
      <c r="I19" s="191"/>
      <c r="J19" s="192" t="str">
        <f t="shared" si="1"/>
        <v/>
      </c>
      <c r="K19" s="192" t="str">
        <f t="shared" si="2"/>
        <v/>
      </c>
      <c r="L19" s="254"/>
    </row>
    <row r="20" spans="1:12" ht="35" customHeight="1">
      <c r="A20" s="286"/>
      <c r="B20" s="354"/>
      <c r="C20" s="233">
        <f>'別紙(1)③変更'!C25</f>
        <v>0</v>
      </c>
      <c r="D20" s="234" t="e">
        <f t="shared" si="0"/>
        <v>#N/A</v>
      </c>
      <c r="E20" s="154">
        <f>'別紙(1)③変更'!E25</f>
        <v>0</v>
      </c>
      <c r="F20" s="235" t="str">
        <f>'別紙(1)③変更'!F25</f>
        <v/>
      </c>
      <c r="G20" s="157" t="str">
        <f>'別紙(1)③変更'!G25</f>
        <v/>
      </c>
      <c r="H20" s="172"/>
      <c r="I20" s="173"/>
      <c r="J20" s="174" t="str">
        <f t="shared" si="1"/>
        <v/>
      </c>
      <c r="K20" s="174" t="str">
        <f t="shared" si="2"/>
        <v/>
      </c>
      <c r="L20" s="96"/>
    </row>
    <row r="21" spans="1:12" ht="35" customHeight="1">
      <c r="A21" s="75">
        <v>2</v>
      </c>
      <c r="B21" s="78" t="s">
        <v>3</v>
      </c>
      <c r="C21" s="194"/>
      <c r="D21" s="44">
        <v>10000000</v>
      </c>
      <c r="E21" s="122">
        <f>'別紙(1)③変更'!E27</f>
        <v>0</v>
      </c>
      <c r="F21" s="123" t="str">
        <f>'別紙(1)③変更'!F27</f>
        <v/>
      </c>
      <c r="G21" s="55">
        <f>'別紙(1)③変更'!G27</f>
        <v>10000000</v>
      </c>
      <c r="H21" s="194"/>
      <c r="I21" s="139"/>
      <c r="J21" s="28" t="str">
        <f t="shared" si="1"/>
        <v/>
      </c>
      <c r="K21" s="28" t="str">
        <f t="shared" si="2"/>
        <v/>
      </c>
      <c r="L21" s="143"/>
    </row>
    <row r="22" spans="1:12" ht="35" customHeight="1">
      <c r="A22" s="75">
        <v>3</v>
      </c>
      <c r="B22" s="77" t="s">
        <v>50</v>
      </c>
      <c r="C22" s="194"/>
      <c r="D22" s="44">
        <v>480000</v>
      </c>
      <c r="E22" s="307"/>
      <c r="F22" s="308"/>
      <c r="G22" s="55">
        <f>'別紙(1)③変更'!G29</f>
        <v>480000</v>
      </c>
      <c r="H22" s="194"/>
      <c r="I22" s="139"/>
      <c r="J22" s="28" t="str">
        <f t="shared" si="1"/>
        <v/>
      </c>
      <c r="K22" s="28" t="str">
        <f t="shared" si="2"/>
        <v/>
      </c>
      <c r="L22" s="143"/>
    </row>
    <row r="23" spans="1:12" ht="35" customHeight="1">
      <c r="A23" s="290" t="s">
        <v>9</v>
      </c>
      <c r="B23" s="291"/>
      <c r="C23" s="194"/>
      <c r="D23" s="45"/>
      <c r="E23" s="307"/>
      <c r="F23" s="308"/>
      <c r="G23" s="194"/>
      <c r="H23" s="194"/>
      <c r="I23" s="28">
        <f t="shared" ref="I23:J23" si="3">SUM(I15:I22)</f>
        <v>0</v>
      </c>
      <c r="J23" s="116">
        <f t="shared" si="3"/>
        <v>0</v>
      </c>
      <c r="K23" s="28">
        <f>SUM(K15:K22)</f>
        <v>0</v>
      </c>
      <c r="L23" s="28">
        <f>SUM(L15:L22)</f>
        <v>0</v>
      </c>
    </row>
    <row r="24" spans="1:12" ht="12" customHeight="1">
      <c r="A24" s="3" t="s">
        <v>57</v>
      </c>
      <c r="B24" s="60"/>
      <c r="C24" s="4"/>
      <c r="D24" s="4"/>
      <c r="E24" s="4"/>
      <c r="F24" s="4"/>
      <c r="G24" s="4"/>
      <c r="H24" s="4"/>
      <c r="I24" s="61"/>
      <c r="J24" s="62"/>
      <c r="K24" s="61"/>
    </row>
    <row r="25" spans="1:12" ht="12" customHeight="1">
      <c r="A25" s="3" t="s">
        <v>59</v>
      </c>
      <c r="C25" s="3"/>
    </row>
    <row r="26" spans="1:12" ht="12" customHeight="1">
      <c r="A26" s="3" t="s">
        <v>224</v>
      </c>
      <c r="C26" s="3"/>
    </row>
    <row r="27" spans="1:12" ht="12" customHeight="1">
      <c r="A27" s="3" t="s">
        <v>305</v>
      </c>
      <c r="C27" s="3"/>
    </row>
    <row r="28" spans="1:12" ht="12" customHeight="1">
      <c r="A28" s="3" t="s">
        <v>217</v>
      </c>
    </row>
    <row r="30" spans="1:12">
      <c r="B30" s="30" t="s">
        <v>44</v>
      </c>
      <c r="C30" s="30">
        <v>1000000</v>
      </c>
    </row>
    <row r="31" spans="1:12">
      <c r="B31" s="30" t="s">
        <v>45</v>
      </c>
      <c r="C31" s="30">
        <v>300000</v>
      </c>
    </row>
    <row r="32" spans="1:12">
      <c r="B32" s="30" t="s">
        <v>46</v>
      </c>
      <c r="C32" s="30">
        <v>300000</v>
      </c>
    </row>
    <row r="33" spans="2:3">
      <c r="B33" s="30" t="s">
        <v>48</v>
      </c>
      <c r="C33" s="30">
        <v>300000</v>
      </c>
    </row>
    <row r="34" spans="2:3">
      <c r="B34" s="30" t="s">
        <v>47</v>
      </c>
      <c r="C34" s="30">
        <v>1000000</v>
      </c>
    </row>
    <row r="35" spans="2:3">
      <c r="B35" s="30" t="s">
        <v>216</v>
      </c>
      <c r="C35" s="30">
        <v>1000000</v>
      </c>
    </row>
    <row r="36" spans="2:3" ht="21">
      <c r="B36" s="32" t="s">
        <v>214</v>
      </c>
      <c r="C36" s="30">
        <v>300000</v>
      </c>
    </row>
    <row r="37" spans="2:3">
      <c r="B37" s="30" t="s">
        <v>49</v>
      </c>
      <c r="C37" s="30">
        <v>300000</v>
      </c>
    </row>
    <row r="38" spans="2:3">
      <c r="B38" s="30" t="s">
        <v>53</v>
      </c>
      <c r="C38" s="30">
        <v>1000000</v>
      </c>
    </row>
    <row r="39" spans="2:3">
      <c r="B39" s="30" t="s">
        <v>54</v>
      </c>
      <c r="C39" s="30">
        <v>1500000</v>
      </c>
    </row>
    <row r="40" spans="2:3">
      <c r="B40" s="30" t="s">
        <v>55</v>
      </c>
      <c r="C40" s="30">
        <v>2000000</v>
      </c>
    </row>
    <row r="41" spans="2:3">
      <c r="B41" s="32" t="s">
        <v>63</v>
      </c>
      <c r="C41" s="30">
        <v>2500000</v>
      </c>
    </row>
    <row r="42" spans="2:3">
      <c r="B42" s="32" t="s">
        <v>64</v>
      </c>
      <c r="C42" s="30">
        <v>2500000</v>
      </c>
    </row>
    <row r="43" spans="2:3" ht="21">
      <c r="B43" s="32" t="s">
        <v>60</v>
      </c>
      <c r="C43" s="30">
        <v>1050000</v>
      </c>
    </row>
    <row r="44" spans="2:3" ht="21">
      <c r="B44" s="32" t="s">
        <v>61</v>
      </c>
      <c r="C44" s="30">
        <v>1550000</v>
      </c>
    </row>
    <row r="45" spans="2:3" ht="21">
      <c r="B45" s="32" t="s">
        <v>62</v>
      </c>
      <c r="C45" s="30">
        <v>2050000</v>
      </c>
    </row>
    <row r="46" spans="2:3" ht="21">
      <c r="B46" s="32" t="s">
        <v>66</v>
      </c>
      <c r="C46" s="30">
        <v>2550000</v>
      </c>
    </row>
    <row r="47" spans="2:3" ht="21">
      <c r="B47" s="32" t="s">
        <v>65</v>
      </c>
      <c r="C47" s="30">
        <v>2550000</v>
      </c>
    </row>
  </sheetData>
  <mergeCells count="20">
    <mergeCell ref="L9:L13"/>
    <mergeCell ref="A15:A20"/>
    <mergeCell ref="B15:B20"/>
    <mergeCell ref="A2:L2"/>
    <mergeCell ref="A4:B4"/>
    <mergeCell ref="C4:I4"/>
    <mergeCell ref="A5:B5"/>
    <mergeCell ref="C5:I5"/>
    <mergeCell ref="A9:B14"/>
    <mergeCell ref="C9:C14"/>
    <mergeCell ref="D9:D14"/>
    <mergeCell ref="G9:G13"/>
    <mergeCell ref="A23:B23"/>
    <mergeCell ref="H9:H13"/>
    <mergeCell ref="I9:I13"/>
    <mergeCell ref="J9:J13"/>
    <mergeCell ref="K9:K13"/>
    <mergeCell ref="E9:F14"/>
    <mergeCell ref="E22:F22"/>
    <mergeCell ref="E23:F23"/>
  </mergeCells>
  <phoneticPr fontId="2"/>
  <conditionalFormatting sqref="E15:E21">
    <cfRule type="expression" dxfId="1" priority="19">
      <formula>COUNTIF($B$30:$B$37,$C15)&gt;0</formula>
    </cfRule>
  </conditionalFormatting>
  <pageMargins left="0.70866141732283472" right="0.70866141732283472" top="0.74803149606299213" bottom="0.74803149606299213" header="0.31496062992125984" footer="0.31496062992125984"/>
  <pageSetup paperSize="9" scale="89" orientation="landscape" blackAndWhite="1" r:id="rId1"/>
  <ignoredErrors>
    <ignoredError sqref="G4:I5 G15:G24 C22:E24 C4:E5 C15:D17 E15:F21 C21:D21 D18 D19 D20 C18:C20" unlockedFormula="1"/>
  </ignoredErrors>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A2293-193E-4BE5-AF08-E920C6C3B132}">
  <sheetPr>
    <tabColor theme="7" tint="0.59999389629810485"/>
    <pageSetUpPr fitToPage="1"/>
  </sheetPr>
  <dimension ref="A1:M47"/>
  <sheetViews>
    <sheetView view="pageBreakPreview" zoomScaleNormal="100" zoomScaleSheetLayoutView="100" workbookViewId="0">
      <selection activeCell="O17" sqref="O17"/>
    </sheetView>
  </sheetViews>
  <sheetFormatPr defaultRowHeight="13"/>
  <cols>
    <col min="1" max="1" width="4.6328125" customWidth="1"/>
    <col min="2" max="2" width="15.6328125" customWidth="1"/>
    <col min="3" max="3" width="25.6328125" customWidth="1"/>
    <col min="4" max="4" width="11.6328125" hidden="1" customWidth="1"/>
    <col min="5" max="5" width="10.90625" customWidth="1"/>
    <col min="6" max="6" width="2.7265625" customWidth="1"/>
    <col min="7" max="7" width="15.6328125" customWidth="1"/>
    <col min="8" max="8" width="12.6328125" customWidth="1"/>
    <col min="9" max="12" width="15.6328125" customWidth="1"/>
  </cols>
  <sheetData>
    <row r="1" spans="1:13">
      <c r="A1" t="s">
        <v>56</v>
      </c>
    </row>
    <row r="2" spans="1:13" ht="19">
      <c r="A2" s="280" t="s">
        <v>227</v>
      </c>
      <c r="B2" s="280"/>
      <c r="C2" s="280"/>
      <c r="D2" s="280"/>
      <c r="E2" s="280"/>
      <c r="F2" s="280"/>
      <c r="G2" s="280"/>
      <c r="H2" s="280"/>
      <c r="I2" s="280"/>
      <c r="J2" s="280"/>
      <c r="K2" s="280"/>
      <c r="L2" s="280"/>
      <c r="M2" s="1"/>
    </row>
    <row r="3" spans="1:13" ht="15" customHeight="1">
      <c r="B3" s="51"/>
      <c r="C3" s="51"/>
      <c r="D3" s="51"/>
      <c r="E3" s="51"/>
      <c r="F3" s="112"/>
      <c r="G3" s="51"/>
      <c r="H3" s="51"/>
      <c r="I3" s="51"/>
      <c r="J3" s="51"/>
      <c r="K3" s="51"/>
      <c r="L3" s="1"/>
      <c r="M3" s="1"/>
    </row>
    <row r="4" spans="1:13" ht="20" customHeight="1">
      <c r="A4" s="272" t="s">
        <v>42</v>
      </c>
      <c r="B4" s="273"/>
      <c r="C4" s="404">
        <f>'別紙(1)④変更'!C4</f>
        <v>0</v>
      </c>
      <c r="D4" s="405"/>
      <c r="E4" s="405"/>
      <c r="F4" s="405"/>
      <c r="G4" s="405"/>
      <c r="H4" s="405"/>
      <c r="I4" s="405"/>
      <c r="J4" s="63"/>
      <c r="K4" s="51"/>
      <c r="L4" s="1"/>
      <c r="M4" s="1"/>
    </row>
    <row r="5" spans="1:13" ht="20" customHeight="1">
      <c r="A5" s="274" t="s">
        <v>43</v>
      </c>
      <c r="B5" s="275"/>
      <c r="C5" s="358">
        <f>'別紙(1)④変更'!C5</f>
        <v>0</v>
      </c>
      <c r="D5" s="359"/>
      <c r="E5" s="359"/>
      <c r="F5" s="359"/>
      <c r="G5" s="359"/>
      <c r="H5" s="359"/>
      <c r="I5" s="406"/>
      <c r="J5" s="63"/>
      <c r="K5" s="51"/>
      <c r="L5" s="1"/>
      <c r="M5" s="1"/>
    </row>
    <row r="6" spans="1:13" ht="15" customHeight="1">
      <c r="B6" s="29"/>
      <c r="C6" s="59" t="str">
        <f>IF(COUNTIF(データセット!B2:B33,C5),"※別記１のサービスに該当","")</f>
        <v/>
      </c>
      <c r="D6" s="51"/>
      <c r="E6" s="51"/>
      <c r="F6" s="112"/>
      <c r="G6" s="51"/>
      <c r="H6" s="51"/>
      <c r="I6" s="51"/>
      <c r="J6" s="51"/>
      <c r="K6" s="51"/>
      <c r="L6" s="1"/>
      <c r="M6" s="1"/>
    </row>
    <row r="7" spans="1:13" ht="15" customHeight="1">
      <c r="B7" s="29"/>
      <c r="C7" s="59" t="str">
        <f>IF(COUNTIF(データセット!C2:C42,C5),"※別記２のサービスに該当","")</f>
        <v/>
      </c>
      <c r="D7" s="51"/>
      <c r="E7" s="51"/>
      <c r="F7" s="112"/>
      <c r="G7" s="51"/>
      <c r="H7" s="51"/>
      <c r="I7" s="51"/>
      <c r="J7" s="51"/>
      <c r="K7" s="51"/>
      <c r="L7" s="1"/>
      <c r="M7" s="1"/>
    </row>
    <row r="8" spans="1:13" ht="15" customHeight="1">
      <c r="B8" s="29"/>
      <c r="C8" s="51"/>
      <c r="D8" s="51"/>
      <c r="E8" s="51"/>
      <c r="F8" s="112"/>
      <c r="G8" s="51"/>
      <c r="H8" s="51"/>
      <c r="I8" s="51"/>
      <c r="J8" s="51"/>
      <c r="K8" s="51"/>
      <c r="L8" s="1"/>
      <c r="M8" s="1"/>
    </row>
    <row r="9" spans="1:13" ht="12" customHeight="1">
      <c r="A9" s="293" t="s">
        <v>52</v>
      </c>
      <c r="B9" s="294"/>
      <c r="C9" s="281" t="s">
        <v>223</v>
      </c>
      <c r="D9" s="281" t="s">
        <v>213</v>
      </c>
      <c r="E9" s="299" t="s">
        <v>249</v>
      </c>
      <c r="F9" s="300"/>
      <c r="G9" s="281" t="s">
        <v>218</v>
      </c>
      <c r="H9" s="281" t="s">
        <v>248</v>
      </c>
      <c r="I9" s="281" t="s">
        <v>51</v>
      </c>
      <c r="J9" s="281" t="s">
        <v>219</v>
      </c>
      <c r="K9" s="284" t="s">
        <v>215</v>
      </c>
      <c r="L9" s="403" t="s">
        <v>220</v>
      </c>
    </row>
    <row r="10" spans="1:13" ht="12" customHeight="1">
      <c r="A10" s="295"/>
      <c r="B10" s="296"/>
      <c r="C10" s="282"/>
      <c r="D10" s="282"/>
      <c r="E10" s="301"/>
      <c r="F10" s="302"/>
      <c r="G10" s="282"/>
      <c r="H10" s="282"/>
      <c r="I10" s="282"/>
      <c r="J10" s="282"/>
      <c r="K10" s="284"/>
      <c r="L10" s="403"/>
    </row>
    <row r="11" spans="1:13" ht="12" customHeight="1">
      <c r="A11" s="295"/>
      <c r="B11" s="296"/>
      <c r="C11" s="282"/>
      <c r="D11" s="282"/>
      <c r="E11" s="301"/>
      <c r="F11" s="302"/>
      <c r="G11" s="282"/>
      <c r="H11" s="282"/>
      <c r="I11" s="282"/>
      <c r="J11" s="282"/>
      <c r="K11" s="284"/>
      <c r="L11" s="403"/>
    </row>
    <row r="12" spans="1:13" ht="12" customHeight="1">
      <c r="A12" s="295"/>
      <c r="B12" s="296"/>
      <c r="C12" s="282"/>
      <c r="D12" s="282"/>
      <c r="E12" s="301"/>
      <c r="F12" s="302"/>
      <c r="G12" s="282"/>
      <c r="H12" s="282"/>
      <c r="I12" s="282"/>
      <c r="J12" s="282"/>
      <c r="K12" s="284"/>
      <c r="L12" s="403"/>
    </row>
    <row r="13" spans="1:13" ht="12" customHeight="1">
      <c r="A13" s="295"/>
      <c r="B13" s="296"/>
      <c r="C13" s="282"/>
      <c r="D13" s="282"/>
      <c r="E13" s="301"/>
      <c r="F13" s="302"/>
      <c r="G13" s="283"/>
      <c r="H13" s="283"/>
      <c r="I13" s="283"/>
      <c r="J13" s="283"/>
      <c r="K13" s="285"/>
      <c r="L13" s="281"/>
    </row>
    <row r="14" spans="1:13" ht="13" customHeight="1">
      <c r="A14" s="297"/>
      <c r="B14" s="298"/>
      <c r="C14" s="292"/>
      <c r="D14" s="292"/>
      <c r="E14" s="303"/>
      <c r="F14" s="304"/>
      <c r="G14" s="31" t="s">
        <v>4</v>
      </c>
      <c r="H14" s="31" t="s">
        <v>5</v>
      </c>
      <c r="I14" s="31" t="s">
        <v>6</v>
      </c>
      <c r="J14" s="31" t="s">
        <v>7</v>
      </c>
      <c r="K14" s="31" t="s">
        <v>58</v>
      </c>
      <c r="L14" s="31" t="s">
        <v>8</v>
      </c>
    </row>
    <row r="15" spans="1:13" ht="35" customHeight="1">
      <c r="A15" s="286">
        <v>1</v>
      </c>
      <c r="B15" s="289" t="s">
        <v>2</v>
      </c>
      <c r="C15" s="237">
        <f>'別紙(1)④変更'!C15</f>
        <v>0</v>
      </c>
      <c r="D15" s="238" t="e">
        <f t="shared" ref="D15:D20" si="0">IF(C15="","",VLOOKUP(C15,$B$30:$C$47,2,FALSE))</f>
        <v>#N/A</v>
      </c>
      <c r="E15" s="239">
        <f>'別紙(1)④変更'!E15</f>
        <v>0</v>
      </c>
      <c r="F15" s="240" t="str">
        <f>'別紙(1)④変更'!F15</f>
        <v/>
      </c>
      <c r="G15" s="181" t="str">
        <f>'別紙(1)④変更'!G15</f>
        <v/>
      </c>
      <c r="H15" s="182"/>
      <c r="I15" s="183"/>
      <c r="J15" s="184" t="str">
        <f>IF(I15="","",ROUNDDOWN(I15*0.8,0))</f>
        <v/>
      </c>
      <c r="K15" s="184" t="str">
        <f>IF(I15="","",IF(J15&gt;G15*H15,G15*H15,ROUNDDOWN(J15,-3)))</f>
        <v/>
      </c>
      <c r="L15" s="241"/>
    </row>
    <row r="16" spans="1:13" ht="35" customHeight="1">
      <c r="A16" s="286"/>
      <c r="B16" s="289"/>
      <c r="C16" s="246">
        <f>'別紙(1)④変更'!C17</f>
        <v>0</v>
      </c>
      <c r="D16" s="247" t="e">
        <f t="shared" si="0"/>
        <v>#N/A</v>
      </c>
      <c r="E16" s="248">
        <f>'別紙(1)④変更'!E17</f>
        <v>0</v>
      </c>
      <c r="F16" s="249" t="str">
        <f>'別紙(1)④変更'!F17</f>
        <v/>
      </c>
      <c r="G16" s="200" t="str">
        <f>'別紙(1)④変更'!G17</f>
        <v/>
      </c>
      <c r="H16" s="201"/>
      <c r="I16" s="202"/>
      <c r="J16" s="203" t="str">
        <f t="shared" ref="J16:J22" si="1">IF(I16="","",ROUNDDOWN(I16*0.8,0))</f>
        <v/>
      </c>
      <c r="K16" s="203" t="str">
        <f t="shared" ref="K16:K22" si="2">IF(I16="","",IF(J16&gt;G16*H16,G16*H16,ROUNDDOWN(J16,-3)))</f>
        <v/>
      </c>
      <c r="L16" s="93"/>
    </row>
    <row r="17" spans="1:12" ht="35" customHeight="1">
      <c r="A17" s="286"/>
      <c r="B17" s="289"/>
      <c r="C17" s="250">
        <f>'別紙(1)④変更'!C19</f>
        <v>0</v>
      </c>
      <c r="D17" s="251" t="e">
        <f t="shared" si="0"/>
        <v>#N/A</v>
      </c>
      <c r="E17" s="252">
        <f>'別紙(1)④変更'!E19</f>
        <v>0</v>
      </c>
      <c r="F17" s="253" t="str">
        <f>'別紙(1)④変更'!F19</f>
        <v/>
      </c>
      <c r="G17" s="189" t="str">
        <f>'別紙(1)④変更'!G19</f>
        <v/>
      </c>
      <c r="H17" s="190"/>
      <c r="I17" s="191"/>
      <c r="J17" s="192" t="str">
        <f t="shared" si="1"/>
        <v/>
      </c>
      <c r="K17" s="192" t="str">
        <f t="shared" si="2"/>
        <v/>
      </c>
      <c r="L17" s="254"/>
    </row>
    <row r="18" spans="1:12" ht="35" customHeight="1">
      <c r="A18" s="286"/>
      <c r="B18" s="289"/>
      <c r="C18" s="246">
        <f>'別紙(1)④変更'!C21</f>
        <v>0</v>
      </c>
      <c r="D18" s="247" t="e">
        <f t="shared" si="0"/>
        <v>#N/A</v>
      </c>
      <c r="E18" s="248">
        <f>'別紙(1)④変更'!E21</f>
        <v>0</v>
      </c>
      <c r="F18" s="249" t="str">
        <f>'別紙(1)④変更'!F21</f>
        <v/>
      </c>
      <c r="G18" s="200" t="str">
        <f>'別紙(1)④変更'!G21</f>
        <v/>
      </c>
      <c r="H18" s="201"/>
      <c r="I18" s="202"/>
      <c r="J18" s="203" t="str">
        <f t="shared" si="1"/>
        <v/>
      </c>
      <c r="K18" s="203" t="str">
        <f t="shared" si="2"/>
        <v/>
      </c>
      <c r="L18" s="93"/>
    </row>
    <row r="19" spans="1:12" ht="35" customHeight="1">
      <c r="A19" s="286"/>
      <c r="B19" s="289"/>
      <c r="C19" s="250">
        <f>'別紙(1)④変更'!C23</f>
        <v>0</v>
      </c>
      <c r="D19" s="251" t="e">
        <f t="shared" si="0"/>
        <v>#N/A</v>
      </c>
      <c r="E19" s="252">
        <f>'別紙(1)④変更'!E23</f>
        <v>0</v>
      </c>
      <c r="F19" s="253" t="str">
        <f>'別紙(1)④変更'!F23</f>
        <v/>
      </c>
      <c r="G19" s="189" t="str">
        <f>'別紙(1)④変更'!G23</f>
        <v/>
      </c>
      <c r="H19" s="190"/>
      <c r="I19" s="191"/>
      <c r="J19" s="192" t="str">
        <f t="shared" si="1"/>
        <v/>
      </c>
      <c r="K19" s="192" t="str">
        <f t="shared" si="2"/>
        <v/>
      </c>
      <c r="L19" s="254"/>
    </row>
    <row r="20" spans="1:12" ht="35" customHeight="1">
      <c r="A20" s="286"/>
      <c r="B20" s="354"/>
      <c r="C20" s="233">
        <f>'別紙(1)④変更'!C25</f>
        <v>0</v>
      </c>
      <c r="D20" s="234" t="e">
        <f t="shared" si="0"/>
        <v>#N/A</v>
      </c>
      <c r="E20" s="154">
        <f>'別紙(1)④変更'!E25</f>
        <v>0</v>
      </c>
      <c r="F20" s="235" t="str">
        <f>'別紙(1)④変更'!F25</f>
        <v/>
      </c>
      <c r="G20" s="157" t="str">
        <f>'別紙(1)④変更'!G25</f>
        <v/>
      </c>
      <c r="H20" s="172"/>
      <c r="I20" s="173"/>
      <c r="J20" s="174" t="str">
        <f t="shared" si="1"/>
        <v/>
      </c>
      <c r="K20" s="174" t="str">
        <f t="shared" si="2"/>
        <v/>
      </c>
      <c r="L20" s="96"/>
    </row>
    <row r="21" spans="1:12" ht="35" customHeight="1">
      <c r="A21" s="56">
        <v>2</v>
      </c>
      <c r="B21" s="57" t="s">
        <v>3</v>
      </c>
      <c r="C21" s="194"/>
      <c r="D21" s="44">
        <v>10000000</v>
      </c>
      <c r="E21" s="122">
        <f>'別紙(1)④変更'!E27</f>
        <v>0</v>
      </c>
      <c r="F21" s="123" t="str">
        <f>'別紙(1)④変更'!F27</f>
        <v/>
      </c>
      <c r="G21" s="55">
        <f>'別紙(1)④変更'!G27</f>
        <v>10000000</v>
      </c>
      <c r="H21" s="194"/>
      <c r="I21" s="139"/>
      <c r="J21" s="28" t="str">
        <f t="shared" si="1"/>
        <v/>
      </c>
      <c r="K21" s="28" t="str">
        <f t="shared" si="2"/>
        <v/>
      </c>
      <c r="L21" s="143"/>
    </row>
    <row r="22" spans="1:12" ht="35" customHeight="1">
      <c r="A22" s="56">
        <v>3</v>
      </c>
      <c r="B22" s="58" t="s">
        <v>50</v>
      </c>
      <c r="C22" s="194"/>
      <c r="D22" s="44">
        <v>480000</v>
      </c>
      <c r="E22" s="307"/>
      <c r="F22" s="308"/>
      <c r="G22" s="55">
        <f>'別紙(1)④変更'!G29</f>
        <v>480000</v>
      </c>
      <c r="H22" s="194"/>
      <c r="I22" s="139"/>
      <c r="J22" s="28" t="str">
        <f t="shared" si="1"/>
        <v/>
      </c>
      <c r="K22" s="28" t="str">
        <f t="shared" si="2"/>
        <v/>
      </c>
      <c r="L22" s="143"/>
    </row>
    <row r="23" spans="1:12" ht="35" customHeight="1">
      <c r="A23" s="290" t="s">
        <v>9</v>
      </c>
      <c r="B23" s="291"/>
      <c r="C23" s="194"/>
      <c r="D23" s="45"/>
      <c r="E23" s="307"/>
      <c r="F23" s="308"/>
      <c r="G23" s="194"/>
      <c r="H23" s="194"/>
      <c r="I23" s="28">
        <f t="shared" ref="I23:J23" si="3">SUM(I15:I22)</f>
        <v>0</v>
      </c>
      <c r="J23" s="116">
        <f t="shared" si="3"/>
        <v>0</v>
      </c>
      <c r="K23" s="28">
        <f>SUM(K15:K22)</f>
        <v>0</v>
      </c>
      <c r="L23" s="28">
        <f>SUM(L15:L22)</f>
        <v>0</v>
      </c>
    </row>
    <row r="24" spans="1:12" ht="12" customHeight="1">
      <c r="A24" s="3" t="s">
        <v>57</v>
      </c>
      <c r="B24" s="60"/>
      <c r="C24" s="4"/>
      <c r="D24" s="4"/>
      <c r="E24" s="4"/>
      <c r="F24" s="4"/>
      <c r="G24" s="4"/>
      <c r="H24" s="4"/>
      <c r="I24" s="61"/>
      <c r="J24" s="62"/>
      <c r="K24" s="61"/>
    </row>
    <row r="25" spans="1:12" ht="12" customHeight="1">
      <c r="A25" s="3" t="s">
        <v>59</v>
      </c>
      <c r="C25" s="3"/>
    </row>
    <row r="26" spans="1:12" ht="12" customHeight="1">
      <c r="A26" s="3" t="s">
        <v>224</v>
      </c>
      <c r="C26" s="3"/>
    </row>
    <row r="27" spans="1:12" ht="12" customHeight="1">
      <c r="A27" s="3" t="s">
        <v>305</v>
      </c>
      <c r="C27" s="3"/>
    </row>
    <row r="28" spans="1:12" ht="12" customHeight="1">
      <c r="A28" s="3" t="s">
        <v>217</v>
      </c>
    </row>
    <row r="30" spans="1:12">
      <c r="B30" s="30" t="s">
        <v>44</v>
      </c>
      <c r="C30" s="30">
        <v>1000000</v>
      </c>
    </row>
    <row r="31" spans="1:12">
      <c r="B31" s="30" t="s">
        <v>45</v>
      </c>
      <c r="C31" s="30">
        <v>300000</v>
      </c>
    </row>
    <row r="32" spans="1:12">
      <c r="B32" s="30" t="s">
        <v>46</v>
      </c>
      <c r="C32" s="30">
        <v>300000</v>
      </c>
    </row>
    <row r="33" spans="2:3">
      <c r="B33" s="30" t="s">
        <v>48</v>
      </c>
      <c r="C33" s="30">
        <v>300000</v>
      </c>
    </row>
    <row r="34" spans="2:3">
      <c r="B34" s="30" t="s">
        <v>47</v>
      </c>
      <c r="C34" s="30">
        <v>1000000</v>
      </c>
    </row>
    <row r="35" spans="2:3">
      <c r="B35" s="30" t="s">
        <v>216</v>
      </c>
      <c r="C35" s="30">
        <v>1000000</v>
      </c>
    </row>
    <row r="36" spans="2:3" ht="21">
      <c r="B36" s="32" t="s">
        <v>214</v>
      </c>
      <c r="C36" s="30">
        <v>300000</v>
      </c>
    </row>
    <row r="37" spans="2:3">
      <c r="B37" s="30" t="s">
        <v>49</v>
      </c>
      <c r="C37" s="30">
        <v>300000</v>
      </c>
    </row>
    <row r="38" spans="2:3">
      <c r="B38" s="30" t="s">
        <v>53</v>
      </c>
      <c r="C38" s="30">
        <v>1000000</v>
      </c>
    </row>
    <row r="39" spans="2:3">
      <c r="B39" s="30" t="s">
        <v>54</v>
      </c>
      <c r="C39" s="30">
        <v>1500000</v>
      </c>
    </row>
    <row r="40" spans="2:3">
      <c r="B40" s="30" t="s">
        <v>55</v>
      </c>
      <c r="C40" s="30">
        <v>2000000</v>
      </c>
    </row>
    <row r="41" spans="2:3">
      <c r="B41" s="32" t="s">
        <v>63</v>
      </c>
      <c r="C41" s="30">
        <v>2500000</v>
      </c>
    </row>
    <row r="42" spans="2:3">
      <c r="B42" s="32" t="s">
        <v>64</v>
      </c>
      <c r="C42" s="30">
        <v>2500000</v>
      </c>
    </row>
    <row r="43" spans="2:3" ht="21">
      <c r="B43" s="32" t="s">
        <v>60</v>
      </c>
      <c r="C43" s="30">
        <v>1050000</v>
      </c>
    </row>
    <row r="44" spans="2:3" ht="21">
      <c r="B44" s="32" t="s">
        <v>61</v>
      </c>
      <c r="C44" s="30">
        <v>1550000</v>
      </c>
    </row>
    <row r="45" spans="2:3" ht="21">
      <c r="B45" s="32" t="s">
        <v>62</v>
      </c>
      <c r="C45" s="30">
        <v>2050000</v>
      </c>
    </row>
    <row r="46" spans="2:3" ht="21">
      <c r="B46" s="32" t="s">
        <v>66</v>
      </c>
      <c r="C46" s="30">
        <v>2550000</v>
      </c>
    </row>
    <row r="47" spans="2:3" ht="21">
      <c r="B47" s="32" t="s">
        <v>65</v>
      </c>
      <c r="C47" s="30">
        <v>2550000</v>
      </c>
    </row>
  </sheetData>
  <mergeCells count="20">
    <mergeCell ref="A23:B23"/>
    <mergeCell ref="A15:A20"/>
    <mergeCell ref="B15:B20"/>
    <mergeCell ref="E22:F22"/>
    <mergeCell ref="E23:F23"/>
    <mergeCell ref="L9:L13"/>
    <mergeCell ref="A2:L2"/>
    <mergeCell ref="H9:H13"/>
    <mergeCell ref="I9:I13"/>
    <mergeCell ref="J9:J13"/>
    <mergeCell ref="K9:K13"/>
    <mergeCell ref="A4:B4"/>
    <mergeCell ref="C4:I4"/>
    <mergeCell ref="A5:B5"/>
    <mergeCell ref="C5:I5"/>
    <mergeCell ref="A9:B14"/>
    <mergeCell ref="C9:C14"/>
    <mergeCell ref="D9:D14"/>
    <mergeCell ref="E9:F14"/>
    <mergeCell ref="G9:G13"/>
  </mergeCells>
  <phoneticPr fontId="2"/>
  <conditionalFormatting sqref="E15:E21">
    <cfRule type="expression" dxfId="0" priority="20">
      <formula>COUNTIF($B$30:$B$37,$C15)&gt;0</formula>
    </cfRule>
  </conditionalFormatting>
  <pageMargins left="0.70866141732283472" right="0.70866141732283472" top="0.74803149606299213" bottom="0.55118110236220474" header="0.31496062992125984" footer="0.31496062992125984"/>
  <pageSetup paperSize="9" scale="89" orientation="landscape" blackAndWhite="1" r:id="rId1"/>
  <ignoredErrors>
    <ignoredError sqref="G4:I5 C22:E24 G15:G24 C4:E5 C15:D17 E15:F21 C21:D21 D18 D19 D20 C18:C20" unlockedFormula="1"/>
  </ignoredErrors>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FED31-2E80-47AD-8D46-40EE1452D69D}">
  <sheetPr>
    <tabColor theme="7" tint="0.59999389629810485"/>
  </sheetPr>
  <dimension ref="A1:F24"/>
  <sheetViews>
    <sheetView view="pageBreakPreview" zoomScaleNormal="100" zoomScaleSheetLayoutView="100" workbookViewId="0">
      <selection activeCell="C23" sqref="C23:D23"/>
    </sheetView>
  </sheetViews>
  <sheetFormatPr defaultRowHeight="13"/>
  <cols>
    <col min="1" max="1" width="10.26953125" bestFit="1" customWidth="1"/>
    <col min="2" max="2" width="20.6328125" customWidth="1"/>
    <col min="3" max="3" width="40.6328125" customWidth="1"/>
    <col min="4" max="4" width="5.6328125" customWidth="1"/>
    <col min="5" max="5" width="15.6328125" customWidth="1"/>
    <col min="6" max="6" width="6.6328125" customWidth="1"/>
  </cols>
  <sheetData>
    <row r="1" spans="1:6">
      <c r="B1" t="s">
        <v>34</v>
      </c>
    </row>
    <row r="2" spans="1:6" ht="19">
      <c r="B2" s="280" t="s">
        <v>31</v>
      </c>
      <c r="C2" s="280"/>
      <c r="D2" s="280"/>
      <c r="E2" s="280"/>
      <c r="F2" s="102"/>
    </row>
    <row r="4" spans="1:6" ht="17" customHeight="1">
      <c r="B4" s="322" t="s">
        <v>226</v>
      </c>
      <c r="C4" s="319" t="s">
        <v>222</v>
      </c>
      <c r="D4" s="316" t="s">
        <v>221</v>
      </c>
      <c r="E4" s="322" t="s">
        <v>225</v>
      </c>
    </row>
    <row r="5" spans="1:6" ht="17" customHeight="1">
      <c r="B5" s="323"/>
      <c r="C5" s="320"/>
      <c r="D5" s="317"/>
      <c r="E5" s="323"/>
    </row>
    <row r="6" spans="1:6" ht="17" customHeight="1">
      <c r="B6" s="323"/>
      <c r="C6" s="321"/>
      <c r="D6" s="318"/>
      <c r="E6" s="323"/>
    </row>
    <row r="7" spans="1:6" ht="40" customHeight="1">
      <c r="A7" s="309" t="s">
        <v>260</v>
      </c>
      <c r="B7" s="407">
        <f>'別紙(2)変更'!B7</f>
        <v>0</v>
      </c>
      <c r="C7" s="103">
        <f>'別紙(2)変更'!C7</f>
        <v>0</v>
      </c>
      <c r="D7" s="89"/>
      <c r="E7" s="90"/>
    </row>
    <row r="8" spans="1:6" ht="40" customHeight="1">
      <c r="A8" s="296"/>
      <c r="B8" s="408"/>
      <c r="C8" s="104">
        <f>'別紙(2)変更'!C9</f>
        <v>0</v>
      </c>
      <c r="D8" s="92"/>
      <c r="E8" s="93"/>
    </row>
    <row r="9" spans="1:6" ht="40" customHeight="1">
      <c r="A9" s="296"/>
      <c r="B9" s="408">
        <f>'別紙(2)変更'!B11</f>
        <v>0</v>
      </c>
      <c r="C9" s="104">
        <f>'別紙(2)変更'!C11</f>
        <v>0</v>
      </c>
      <c r="D9" s="92"/>
      <c r="E9" s="93"/>
    </row>
    <row r="10" spans="1:6" ht="40" customHeight="1">
      <c r="A10" s="296"/>
      <c r="B10" s="409"/>
      <c r="C10" s="105">
        <f>'別紙(2)変更'!C13</f>
        <v>0</v>
      </c>
      <c r="D10" s="95"/>
      <c r="E10" s="96"/>
    </row>
    <row r="11" spans="1:6" ht="40" customHeight="1">
      <c r="A11" s="309" t="s">
        <v>261</v>
      </c>
      <c r="B11" s="407">
        <f>'別紙(2)変更'!B15</f>
        <v>0</v>
      </c>
      <c r="C11" s="103">
        <f>'別紙(2)変更'!C15</f>
        <v>0</v>
      </c>
      <c r="D11" s="89"/>
      <c r="E11" s="90"/>
    </row>
    <row r="12" spans="1:6" ht="40" customHeight="1">
      <c r="A12" s="296"/>
      <c r="B12" s="408"/>
      <c r="C12" s="104">
        <f>'別紙(2)変更'!C17</f>
        <v>0</v>
      </c>
      <c r="D12" s="92"/>
      <c r="E12" s="93"/>
    </row>
    <row r="13" spans="1:6" ht="40" customHeight="1">
      <c r="A13" s="296"/>
      <c r="B13" s="408">
        <f>'別紙(2)変更'!B19</f>
        <v>0</v>
      </c>
      <c r="C13" s="104">
        <f>'別紙(2)変更'!C19</f>
        <v>0</v>
      </c>
      <c r="D13" s="92"/>
      <c r="E13" s="93"/>
    </row>
    <row r="14" spans="1:6" ht="40" customHeight="1">
      <c r="A14" s="296"/>
      <c r="B14" s="409"/>
      <c r="C14" s="105">
        <f>'別紙(2)変更'!C21</f>
        <v>0</v>
      </c>
      <c r="D14" s="95"/>
      <c r="E14" s="96"/>
    </row>
    <row r="15" spans="1:6" ht="40" customHeight="1">
      <c r="A15" s="309" t="s">
        <v>262</v>
      </c>
      <c r="B15" s="407">
        <f>'別紙(2)変更'!B23</f>
        <v>0</v>
      </c>
      <c r="C15" s="103">
        <f>'別紙(2)変更'!C23</f>
        <v>0</v>
      </c>
      <c r="D15" s="89"/>
      <c r="E15" s="90"/>
    </row>
    <row r="16" spans="1:6" ht="40" customHeight="1">
      <c r="A16" s="296"/>
      <c r="B16" s="408"/>
      <c r="C16" s="104">
        <f>'別紙(2)変更'!C25</f>
        <v>0</v>
      </c>
      <c r="D16" s="92"/>
      <c r="E16" s="93"/>
    </row>
    <row r="17" spans="1:5" ht="40" customHeight="1">
      <c r="A17" s="296"/>
      <c r="B17" s="408">
        <f>'別紙(2)変更'!B27</f>
        <v>0</v>
      </c>
      <c r="C17" s="104">
        <f>'別紙(2)変更'!C27</f>
        <v>0</v>
      </c>
      <c r="D17" s="92"/>
      <c r="E17" s="93"/>
    </row>
    <row r="18" spans="1:5" ht="40" customHeight="1">
      <c r="A18" s="296"/>
      <c r="B18" s="409"/>
      <c r="C18" s="105">
        <f>'別紙(2)変更'!C29</f>
        <v>0</v>
      </c>
      <c r="D18" s="95"/>
      <c r="E18" s="96"/>
    </row>
    <row r="19" spans="1:5" ht="40" customHeight="1">
      <c r="A19" s="309" t="s">
        <v>263</v>
      </c>
      <c r="B19" s="407">
        <f>'別紙(2)変更'!B31</f>
        <v>0</v>
      </c>
      <c r="C19" s="103">
        <f>'別紙(2)変更'!C31</f>
        <v>0</v>
      </c>
      <c r="D19" s="89"/>
      <c r="E19" s="90"/>
    </row>
    <row r="20" spans="1:5" ht="40" customHeight="1">
      <c r="A20" s="296"/>
      <c r="B20" s="408"/>
      <c r="C20" s="104">
        <f>'別紙(2)変更'!C33</f>
        <v>0</v>
      </c>
      <c r="D20" s="92"/>
      <c r="E20" s="93"/>
    </row>
    <row r="21" spans="1:5" ht="40" customHeight="1">
      <c r="A21" s="296"/>
      <c r="B21" s="408">
        <f>'別紙(2)変更'!B35</f>
        <v>0</v>
      </c>
      <c r="C21" s="104">
        <f>'別紙(2)変更'!C35</f>
        <v>0</v>
      </c>
      <c r="D21" s="92"/>
      <c r="E21" s="93"/>
    </row>
    <row r="22" spans="1:5" ht="40" customHeight="1">
      <c r="A22" s="296"/>
      <c r="B22" s="409"/>
      <c r="C22" s="105">
        <f>'別紙(2)変更'!C37</f>
        <v>0</v>
      </c>
      <c r="D22" s="95"/>
      <c r="E22" s="96"/>
    </row>
    <row r="23" spans="1:5" ht="30" customHeight="1">
      <c r="B23" s="49" t="s">
        <v>9</v>
      </c>
      <c r="C23" s="194"/>
      <c r="D23" s="195"/>
      <c r="E23" s="28">
        <f>SUM(E7:E22)</f>
        <v>0</v>
      </c>
    </row>
    <row r="24" spans="1:5">
      <c r="B24" s="108"/>
    </row>
  </sheetData>
  <mergeCells count="17">
    <mergeCell ref="B2:E2"/>
    <mergeCell ref="B4:B6"/>
    <mergeCell ref="C4:C6"/>
    <mergeCell ref="D4:D6"/>
    <mergeCell ref="E4:E6"/>
    <mergeCell ref="A7:A10"/>
    <mergeCell ref="A11:A14"/>
    <mergeCell ref="A15:A18"/>
    <mergeCell ref="A19:A22"/>
    <mergeCell ref="B19:B20"/>
    <mergeCell ref="B7:B8"/>
    <mergeCell ref="B11:B12"/>
    <mergeCell ref="B15:B16"/>
    <mergeCell ref="B9:B10"/>
    <mergeCell ref="B13:B14"/>
    <mergeCell ref="B17:B18"/>
    <mergeCell ref="B21:B22"/>
  </mergeCells>
  <phoneticPr fontId="2"/>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4271E-C396-4467-BB0E-E88C7CF1A914}">
  <sheetPr>
    <tabColor theme="7" tint="0.59999389629810485"/>
  </sheetPr>
  <dimension ref="A1:C21"/>
  <sheetViews>
    <sheetView view="pageBreakPreview" zoomScaleNormal="100" zoomScaleSheetLayoutView="100" workbookViewId="0">
      <selection activeCell="B18" sqref="B18"/>
    </sheetView>
  </sheetViews>
  <sheetFormatPr defaultRowHeight="13"/>
  <cols>
    <col min="1" max="1" width="30.6328125" customWidth="1"/>
    <col min="2" max="2" width="25.6328125" customWidth="1"/>
    <col min="3" max="3" width="30.6328125" customWidth="1"/>
  </cols>
  <sheetData>
    <row r="1" spans="1:3">
      <c r="A1" t="s">
        <v>33</v>
      </c>
    </row>
    <row r="2" spans="1:3" ht="19">
      <c r="A2" s="324" t="s">
        <v>32</v>
      </c>
      <c r="B2" s="324"/>
      <c r="C2" s="324"/>
    </row>
    <row r="4" spans="1:3" ht="14">
      <c r="A4" s="8" t="s">
        <v>25</v>
      </c>
    </row>
    <row r="5" spans="1:3" ht="25" customHeight="1">
      <c r="A5" s="50" t="s">
        <v>16</v>
      </c>
      <c r="B5" s="50" t="s">
        <v>21</v>
      </c>
      <c r="C5" s="50" t="s">
        <v>17</v>
      </c>
    </row>
    <row r="6" spans="1:3" ht="50" customHeight="1">
      <c r="A6" s="9" t="s">
        <v>19</v>
      </c>
      <c r="B6" s="14">
        <f>IF('第2号 '!F23="",第1号!F19,'第2号 '!F23)</f>
        <v>0</v>
      </c>
      <c r="C6" s="135"/>
    </row>
    <row r="7" spans="1:3" ht="50" customHeight="1">
      <c r="A7" s="11" t="s">
        <v>18</v>
      </c>
      <c r="B7" s="15">
        <f>IF(B6="","",B9-B6-B8)</f>
        <v>0</v>
      </c>
      <c r="C7" s="136"/>
    </row>
    <row r="8" spans="1:3" ht="50" customHeight="1">
      <c r="A8" s="10" t="s">
        <v>20</v>
      </c>
      <c r="B8" s="84"/>
      <c r="C8" s="137"/>
    </row>
    <row r="9" spans="1:3" ht="30" customHeight="1">
      <c r="A9" s="49" t="s">
        <v>22</v>
      </c>
      <c r="B9" s="6">
        <f>'別紙(2)精算'!E23</f>
        <v>0</v>
      </c>
      <c r="C9" s="7"/>
    </row>
    <row r="10" spans="1:3">
      <c r="A10" s="2" t="s">
        <v>23</v>
      </c>
    </row>
    <row r="11" spans="1:3">
      <c r="A11" s="2"/>
    </row>
    <row r="13" spans="1:3" ht="14">
      <c r="A13" s="8" t="s">
        <v>26</v>
      </c>
    </row>
    <row r="14" spans="1:3" ht="25" customHeight="1">
      <c r="A14" s="50" t="s">
        <v>16</v>
      </c>
      <c r="B14" s="50" t="s">
        <v>21</v>
      </c>
      <c r="C14" s="50" t="s">
        <v>17</v>
      </c>
    </row>
    <row r="15" spans="1:3" ht="90" customHeight="1">
      <c r="A15" s="16" t="s">
        <v>28</v>
      </c>
      <c r="B15" s="90"/>
      <c r="C15" s="135"/>
    </row>
    <row r="16" spans="1:3" ht="90" customHeight="1">
      <c r="A16" s="16" t="s">
        <v>27</v>
      </c>
      <c r="B16" s="93"/>
      <c r="C16" s="136"/>
    </row>
    <row r="17" spans="1:3" ht="90" customHeight="1">
      <c r="A17" s="16" t="s">
        <v>41</v>
      </c>
      <c r="B17" s="93"/>
      <c r="C17" s="136"/>
    </row>
    <row r="18" spans="1:3" ht="90" customHeight="1">
      <c r="A18" s="17" t="s">
        <v>29</v>
      </c>
      <c r="B18" s="96"/>
      <c r="C18" s="137"/>
    </row>
    <row r="19" spans="1:3" ht="30" customHeight="1">
      <c r="A19" s="49" t="s">
        <v>22</v>
      </c>
      <c r="B19" s="28">
        <f>'別紙(2)精算'!E23</f>
        <v>0</v>
      </c>
      <c r="C19" s="128" t="str">
        <f>IF(SUM(B15:B18)=B19,"","■エラー■別紙（2）合計額と異なります")</f>
        <v/>
      </c>
    </row>
    <row r="20" spans="1:3">
      <c r="A20" s="2" t="s">
        <v>24</v>
      </c>
    </row>
    <row r="21" spans="1:3">
      <c r="A21" s="3" t="s">
        <v>30</v>
      </c>
    </row>
  </sheetData>
  <mergeCells count="1">
    <mergeCell ref="A2:C2"/>
  </mergeCells>
  <phoneticPr fontId="2"/>
  <pageMargins left="0.70866141732283472" right="0.70866141732283472" top="0.74803149606299213" bottom="0.74803149606299213" header="0.31496062992125984" footer="0.31496062992125984"/>
  <pageSetup paperSize="9" orientation="portrait" blackAndWhite="1"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3F829-0973-4655-AAD3-843EA7120FD6}">
  <sheetPr>
    <tabColor theme="8" tint="0.79998168889431442"/>
  </sheetPr>
  <dimension ref="A1:J34"/>
  <sheetViews>
    <sheetView view="pageBreakPreview" zoomScaleNormal="100" zoomScaleSheetLayoutView="100" workbookViewId="0">
      <selection activeCell="B18" sqref="B18"/>
    </sheetView>
  </sheetViews>
  <sheetFormatPr defaultRowHeight="13"/>
  <cols>
    <col min="1" max="1" width="3.6328125" customWidth="1"/>
    <col min="3" max="3" width="15.6328125" customWidth="1"/>
    <col min="4" max="5" width="3.6328125" customWidth="1"/>
    <col min="6" max="6" width="14.6328125" customWidth="1"/>
    <col min="7" max="7" width="2.6328125" customWidth="1"/>
    <col min="8" max="8" width="30.6328125" customWidth="1"/>
    <col min="9" max="10" width="2.6328125" customWidth="1"/>
  </cols>
  <sheetData>
    <row r="1" spans="1:10" ht="20" customHeight="1">
      <c r="A1" s="33" t="s">
        <v>127</v>
      </c>
    </row>
    <row r="2" spans="1:10" ht="20" customHeight="1"/>
    <row r="3" spans="1:10" ht="18" customHeight="1">
      <c r="A3" s="410" t="s">
        <v>128</v>
      </c>
      <c r="B3" s="410"/>
      <c r="C3" s="410"/>
      <c r="D3" s="410"/>
      <c r="E3" s="410"/>
      <c r="F3" s="410"/>
      <c r="G3" s="410"/>
      <c r="H3" s="410"/>
      <c r="I3" s="410"/>
      <c r="J3" s="410"/>
    </row>
    <row r="4" spans="1:10" ht="18" customHeight="1">
      <c r="A4" s="410"/>
      <c r="B4" s="410"/>
      <c r="C4" s="410"/>
      <c r="D4" s="410"/>
      <c r="E4" s="410"/>
      <c r="F4" s="410"/>
      <c r="G4" s="410"/>
      <c r="H4" s="410"/>
      <c r="I4" s="410"/>
      <c r="J4" s="410"/>
    </row>
    <row r="5" spans="1:10" ht="20" customHeight="1"/>
    <row r="6" spans="1:10" ht="20" customHeight="1">
      <c r="H6" s="268" t="s">
        <v>139</v>
      </c>
      <c r="I6" s="268"/>
    </row>
    <row r="7" spans="1:10" ht="20" customHeight="1"/>
    <row r="8" spans="1:10" ht="20" customHeight="1">
      <c r="A8" s="33" t="s">
        <v>105</v>
      </c>
    </row>
    <row r="9" spans="1:10" ht="20" customHeight="1"/>
    <row r="10" spans="1:10" ht="20" customHeight="1">
      <c r="F10" s="39" t="s">
        <v>72</v>
      </c>
      <c r="H10" s="270" t="str">
        <f>IF(入力用!B5="","",入力用!B5)</f>
        <v/>
      </c>
      <c r="I10" s="270"/>
      <c r="J10" s="270"/>
    </row>
    <row r="11" spans="1:10" ht="20" customHeight="1">
      <c r="F11" s="39" t="s">
        <v>68</v>
      </c>
      <c r="H11" s="270" t="str">
        <f>IF(入力用!B6="","",入力用!B6)</f>
        <v/>
      </c>
      <c r="I11" s="270"/>
      <c r="J11" s="270"/>
    </row>
    <row r="12" spans="1:10" ht="20" customHeight="1">
      <c r="F12" s="39" t="s">
        <v>69</v>
      </c>
      <c r="H12" s="38" t="str">
        <f>IF(入力用!B7="","",入力用!B7)</f>
        <v/>
      </c>
      <c r="I12" s="149" t="s">
        <v>70</v>
      </c>
      <c r="J12" s="149"/>
    </row>
    <row r="13" spans="1:10" ht="30" customHeight="1"/>
    <row r="14" spans="1:10" ht="18" customHeight="1">
      <c r="A14" s="325" t="s">
        <v>130</v>
      </c>
      <c r="B14" s="325"/>
      <c r="C14" s="325"/>
      <c r="D14" s="325"/>
      <c r="E14" s="325"/>
      <c r="F14" s="325"/>
      <c r="G14" s="325"/>
      <c r="H14" s="325"/>
      <c r="I14" s="325"/>
      <c r="J14" s="325"/>
    </row>
    <row r="15" spans="1:10" ht="18" customHeight="1">
      <c r="A15" s="325"/>
      <c r="B15" s="325"/>
      <c r="C15" s="325"/>
      <c r="D15" s="325"/>
      <c r="E15" s="325"/>
      <c r="F15" s="325"/>
      <c r="G15" s="325"/>
      <c r="H15" s="325"/>
      <c r="I15" s="325"/>
      <c r="J15" s="325"/>
    </row>
    <row r="16" spans="1:10" ht="18" customHeight="1">
      <c r="A16" s="325"/>
      <c r="B16" s="325"/>
      <c r="C16" s="325"/>
      <c r="D16" s="325"/>
      <c r="E16" s="325"/>
      <c r="F16" s="325"/>
      <c r="G16" s="325"/>
      <c r="H16" s="325"/>
      <c r="I16" s="325"/>
      <c r="J16" s="325"/>
    </row>
    <row r="17" spans="1:10" ht="20" customHeight="1">
      <c r="A17" s="33"/>
    </row>
    <row r="18" spans="1:10" ht="20" customHeight="1">
      <c r="A18" s="37" t="s">
        <v>73</v>
      </c>
      <c r="B18" s="1"/>
      <c r="C18" s="1"/>
      <c r="D18" s="1"/>
      <c r="E18" s="1"/>
      <c r="F18" s="1"/>
      <c r="G18" s="1"/>
      <c r="H18" s="1"/>
      <c r="I18" s="1"/>
      <c r="J18" s="1"/>
    </row>
    <row r="19" spans="1:10" ht="20" customHeight="1"/>
    <row r="20" spans="1:10" ht="25" customHeight="1">
      <c r="A20" s="40" t="s">
        <v>84</v>
      </c>
      <c r="B20" s="33" t="s">
        <v>131</v>
      </c>
      <c r="D20" s="33"/>
      <c r="E20" s="33"/>
      <c r="F20" s="42"/>
      <c r="G20" s="33"/>
    </row>
    <row r="21" spans="1:10" ht="25" customHeight="1">
      <c r="A21" s="40"/>
      <c r="B21" s="106" t="s">
        <v>132</v>
      </c>
      <c r="C21" s="107"/>
      <c r="D21" s="107"/>
      <c r="E21" s="106"/>
      <c r="F21" s="106"/>
      <c r="G21" s="33"/>
    </row>
    <row r="22" spans="1:10" ht="25" customHeight="1">
      <c r="A22" s="40"/>
      <c r="B22" s="33"/>
      <c r="E22" s="33" t="s">
        <v>75</v>
      </c>
      <c r="F22" s="106"/>
      <c r="G22" s="33" t="s">
        <v>103</v>
      </c>
    </row>
    <row r="23" spans="1:10" ht="25" customHeight="1">
      <c r="A23" s="40"/>
      <c r="B23" s="33"/>
      <c r="E23" s="33"/>
      <c r="F23" s="33"/>
      <c r="G23" s="33"/>
    </row>
    <row r="24" spans="1:10" ht="25" customHeight="1">
      <c r="A24" s="40" t="s">
        <v>85</v>
      </c>
      <c r="B24" s="33" t="s">
        <v>133</v>
      </c>
      <c r="E24" s="33"/>
      <c r="F24" s="33"/>
      <c r="G24" s="33"/>
    </row>
    <row r="25" spans="1:10" ht="25" customHeight="1">
      <c r="A25" s="40"/>
      <c r="B25" s="33"/>
      <c r="E25" s="33" t="s">
        <v>75</v>
      </c>
      <c r="F25" s="106"/>
      <c r="G25" s="33" t="s">
        <v>103</v>
      </c>
    </row>
    <row r="26" spans="1:10" ht="25" customHeight="1">
      <c r="A26" s="40"/>
      <c r="B26" s="33"/>
      <c r="E26" s="33"/>
      <c r="F26" s="33"/>
      <c r="G26" s="33"/>
    </row>
    <row r="27" spans="1:10" ht="25" customHeight="1">
      <c r="A27" s="40" t="s">
        <v>86</v>
      </c>
      <c r="B27" s="33" t="s">
        <v>134</v>
      </c>
      <c r="E27" s="33"/>
      <c r="F27" s="33"/>
      <c r="G27" s="33"/>
    </row>
    <row r="28" spans="1:10" ht="25" customHeight="1">
      <c r="A28" s="40"/>
      <c r="B28" s="35"/>
      <c r="C28" s="46"/>
      <c r="D28" s="46"/>
      <c r="E28" s="33" t="s">
        <v>75</v>
      </c>
      <c r="F28" s="106"/>
      <c r="G28" s="33" t="s">
        <v>103</v>
      </c>
      <c r="I28" s="46"/>
      <c r="J28" s="46"/>
    </row>
    <row r="29" spans="1:10" ht="25" customHeight="1">
      <c r="A29" s="40"/>
      <c r="B29" s="35"/>
      <c r="C29" s="46"/>
      <c r="D29" s="46"/>
      <c r="E29" s="33"/>
      <c r="F29" s="33"/>
      <c r="G29" s="33"/>
      <c r="I29" s="46"/>
      <c r="J29" s="46"/>
    </row>
    <row r="30" spans="1:10" ht="25" customHeight="1">
      <c r="A30" s="40" t="s">
        <v>87</v>
      </c>
      <c r="B30" s="33" t="s">
        <v>135</v>
      </c>
      <c r="C30" s="46"/>
      <c r="D30" s="46"/>
      <c r="E30" s="46"/>
      <c r="F30" s="46"/>
      <c r="G30" s="46"/>
      <c r="H30" s="46"/>
      <c r="I30" s="46"/>
      <c r="J30" s="46"/>
    </row>
    <row r="31" spans="1:10" ht="25" customHeight="1">
      <c r="A31" s="40"/>
      <c r="B31" s="35"/>
      <c r="C31" s="46"/>
      <c r="D31" s="46"/>
      <c r="E31" s="33" t="s">
        <v>75</v>
      </c>
      <c r="F31" s="106"/>
      <c r="G31" s="33" t="s">
        <v>103</v>
      </c>
      <c r="I31" s="46"/>
      <c r="J31" s="46"/>
    </row>
    <row r="32" spans="1:10" ht="25" customHeight="1">
      <c r="A32" s="40"/>
      <c r="B32" s="33"/>
    </row>
    <row r="33" spans="1:2" ht="15" customHeight="1">
      <c r="A33" s="36" t="s">
        <v>136</v>
      </c>
    </row>
    <row r="34" spans="1:2" ht="15" customHeight="1">
      <c r="B34" s="33"/>
    </row>
  </sheetData>
  <mergeCells count="5">
    <mergeCell ref="H6:I6"/>
    <mergeCell ref="H10:J10"/>
    <mergeCell ref="H11:J11"/>
    <mergeCell ref="A14:J16"/>
    <mergeCell ref="A3:J4"/>
  </mergeCells>
  <phoneticPr fontId="2"/>
  <pageMargins left="0.70866141732283472" right="0.70866141732283472" top="0.74803149606299213" bottom="0.74803149606299213" header="0.31496062992125984" footer="0.31496062992125984"/>
  <pageSetup paperSize="9" orientation="portrait" blackAndWhite="1" r:id="rId1"/>
  <ignoredErrors>
    <ignoredError sqref="A20 A24 A27 A30"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60C5B-3D20-438E-8630-7EBEEA06A7C2}">
  <sheetPr>
    <tabColor theme="8" tint="0.79998168889431442"/>
  </sheetPr>
  <dimension ref="A1:F24"/>
  <sheetViews>
    <sheetView view="pageBreakPreview" zoomScaleNormal="100" zoomScaleSheetLayoutView="100" workbookViewId="0">
      <selection activeCell="E29" sqref="E29:F30"/>
    </sheetView>
  </sheetViews>
  <sheetFormatPr defaultRowHeight="13"/>
  <cols>
    <col min="1" max="1" width="7.6328125" customWidth="1"/>
    <col min="2" max="2" width="13.6328125" customWidth="1"/>
    <col min="3" max="3" width="20.6328125" customWidth="1"/>
    <col min="4" max="4" width="10.6328125" customWidth="1"/>
    <col min="5" max="5" width="20.6328125" customWidth="1"/>
    <col min="6" max="6" width="15.6328125" customWidth="1"/>
  </cols>
  <sheetData>
    <row r="1" spans="1:6">
      <c r="A1" t="s">
        <v>35</v>
      </c>
    </row>
    <row r="3" spans="1:6" ht="18" customHeight="1">
      <c r="A3" s="414" t="s">
        <v>250</v>
      </c>
      <c r="B3" s="414"/>
      <c r="C3" s="415"/>
      <c r="D3" s="415"/>
      <c r="E3" s="415"/>
      <c r="F3" s="415"/>
    </row>
    <row r="4" spans="1:6" ht="18" customHeight="1">
      <c r="A4" s="415"/>
      <c r="B4" s="415"/>
      <c r="C4" s="415"/>
      <c r="D4" s="415"/>
      <c r="E4" s="415"/>
      <c r="F4" s="415"/>
    </row>
    <row r="5" spans="1:6" ht="14">
      <c r="A5" s="27"/>
      <c r="B5" s="69"/>
      <c r="C5" s="27"/>
      <c r="D5" s="27"/>
      <c r="E5" s="27"/>
      <c r="F5" s="27"/>
    </row>
    <row r="7" spans="1:6">
      <c r="F7" s="26" t="s">
        <v>36</v>
      </c>
    </row>
    <row r="8" spans="1:6" ht="60" customHeight="1">
      <c r="A8" s="416" t="s">
        <v>40</v>
      </c>
      <c r="B8" s="417"/>
      <c r="C8" s="21" t="s">
        <v>37</v>
      </c>
      <c r="D8" s="20" t="s">
        <v>38</v>
      </c>
      <c r="E8" s="20" t="s">
        <v>39</v>
      </c>
      <c r="F8" s="20" t="s">
        <v>17</v>
      </c>
    </row>
    <row r="9" spans="1:6" ht="30" customHeight="1">
      <c r="A9" s="418"/>
      <c r="B9" s="419"/>
      <c r="C9" s="109"/>
      <c r="D9" s="24" t="s">
        <v>251</v>
      </c>
      <c r="E9" s="22" t="str">
        <f>IF(C9="","",ROUNDDOWN(C9*0.8,0))</f>
        <v/>
      </c>
      <c r="F9" s="19"/>
    </row>
    <row r="10" spans="1:6" ht="30" customHeight="1">
      <c r="A10" s="420"/>
      <c r="B10" s="421"/>
      <c r="C10" s="109"/>
      <c r="D10" s="24" t="s">
        <v>251</v>
      </c>
      <c r="E10" s="22" t="str">
        <f t="shared" ref="E10:E18" si="0">IF(C10="","",ROUNDDOWN(C10*0.8,0))</f>
        <v/>
      </c>
      <c r="F10" s="19"/>
    </row>
    <row r="11" spans="1:6" ht="30" customHeight="1">
      <c r="A11" s="420"/>
      <c r="B11" s="421"/>
      <c r="C11" s="109"/>
      <c r="D11" s="24" t="s">
        <v>251</v>
      </c>
      <c r="E11" s="22" t="str">
        <f t="shared" si="0"/>
        <v/>
      </c>
      <c r="F11" s="19"/>
    </row>
    <row r="12" spans="1:6" ht="30" customHeight="1">
      <c r="A12" s="420"/>
      <c r="B12" s="421"/>
      <c r="C12" s="85"/>
      <c r="D12" s="24" t="s">
        <v>251</v>
      </c>
      <c r="E12" s="22" t="str">
        <f t="shared" si="0"/>
        <v/>
      </c>
      <c r="F12" s="11"/>
    </row>
    <row r="13" spans="1:6" ht="30" customHeight="1">
      <c r="A13" s="420"/>
      <c r="B13" s="421"/>
      <c r="C13" s="85"/>
      <c r="D13" s="24" t="s">
        <v>251</v>
      </c>
      <c r="E13" s="22" t="str">
        <f t="shared" si="0"/>
        <v/>
      </c>
      <c r="F13" s="11"/>
    </row>
    <row r="14" spans="1:6" ht="30" customHeight="1">
      <c r="A14" s="420"/>
      <c r="B14" s="421"/>
      <c r="C14" s="85"/>
      <c r="D14" s="24" t="s">
        <v>251</v>
      </c>
      <c r="E14" s="22" t="str">
        <f t="shared" si="0"/>
        <v/>
      </c>
      <c r="F14" s="11"/>
    </row>
    <row r="15" spans="1:6" ht="30" customHeight="1">
      <c r="A15" s="420"/>
      <c r="B15" s="421"/>
      <c r="C15" s="85"/>
      <c r="D15" s="24" t="s">
        <v>251</v>
      </c>
      <c r="E15" s="22" t="str">
        <f t="shared" si="0"/>
        <v/>
      </c>
      <c r="F15" s="11"/>
    </row>
    <row r="16" spans="1:6" ht="30" customHeight="1">
      <c r="A16" s="420"/>
      <c r="B16" s="421"/>
      <c r="C16" s="85"/>
      <c r="D16" s="24" t="s">
        <v>251</v>
      </c>
      <c r="E16" s="22" t="str">
        <f t="shared" si="0"/>
        <v/>
      </c>
      <c r="F16" s="11"/>
    </row>
    <row r="17" spans="1:6" ht="30" customHeight="1">
      <c r="A17" s="420"/>
      <c r="B17" s="421"/>
      <c r="C17" s="85"/>
      <c r="D17" s="24" t="s">
        <v>251</v>
      </c>
      <c r="E17" s="22" t="str">
        <f t="shared" si="0"/>
        <v/>
      </c>
      <c r="F17" s="11"/>
    </row>
    <row r="18" spans="1:6" ht="30" customHeight="1">
      <c r="A18" s="411"/>
      <c r="B18" s="412"/>
      <c r="C18" s="110"/>
      <c r="D18" s="25" t="s">
        <v>251</v>
      </c>
      <c r="E18" s="23" t="str">
        <f t="shared" si="0"/>
        <v/>
      </c>
      <c r="F18" s="18"/>
    </row>
    <row r="20" spans="1:6" ht="30" customHeight="1">
      <c r="A20" s="72" t="s">
        <v>252</v>
      </c>
      <c r="B20" s="413" t="s">
        <v>253</v>
      </c>
      <c r="C20" s="413"/>
      <c r="D20" s="413"/>
      <c r="E20" s="413"/>
      <c r="F20" s="413"/>
    </row>
    <row r="21" spans="1:6" ht="15" customHeight="1">
      <c r="A21" s="72"/>
      <c r="B21" s="74"/>
      <c r="C21" s="74"/>
      <c r="D21" s="74"/>
      <c r="E21" s="74"/>
      <c r="F21" s="74"/>
    </row>
    <row r="22" spans="1:6" ht="60" customHeight="1">
      <c r="A22" s="73" t="s">
        <v>254</v>
      </c>
      <c r="B22" s="413" t="s">
        <v>256</v>
      </c>
      <c r="C22" s="413"/>
      <c r="D22" s="413"/>
      <c r="E22" s="413"/>
      <c r="F22" s="413"/>
    </row>
    <row r="23" spans="1:6" ht="15" customHeight="1">
      <c r="A23" s="73"/>
      <c r="B23" s="74"/>
      <c r="C23" s="74"/>
      <c r="D23" s="74"/>
      <c r="E23" s="74"/>
      <c r="F23" s="74"/>
    </row>
    <row r="24" spans="1:6" ht="60" customHeight="1">
      <c r="A24" s="73" t="s">
        <v>255</v>
      </c>
      <c r="B24" s="413" t="s">
        <v>257</v>
      </c>
      <c r="C24" s="413"/>
      <c r="D24" s="413"/>
      <c r="E24" s="413"/>
      <c r="F24" s="413"/>
    </row>
  </sheetData>
  <mergeCells count="15">
    <mergeCell ref="A18:B18"/>
    <mergeCell ref="B20:F20"/>
    <mergeCell ref="B22:F22"/>
    <mergeCell ref="B24:F24"/>
    <mergeCell ref="A3:F4"/>
    <mergeCell ref="A8:B8"/>
    <mergeCell ref="A9:B9"/>
    <mergeCell ref="A10:B10"/>
    <mergeCell ref="A11:B11"/>
    <mergeCell ref="A12:B12"/>
    <mergeCell ref="A13:B13"/>
    <mergeCell ref="A14:B14"/>
    <mergeCell ref="A15:B15"/>
    <mergeCell ref="A16:B16"/>
    <mergeCell ref="A17:B17"/>
  </mergeCells>
  <phoneticPr fontId="2"/>
  <pageMargins left="0.70866141732283472" right="0.70866141732283472" top="0.74803149606299213" bottom="0.74803149606299213" header="0.31496062992125984" footer="0.31496062992125984"/>
  <pageSetup paperSize="9" orientation="portrait" blackAndWhite="1" r:id="rId1"/>
  <ignoredErrors>
    <ignoredError sqref="A24 A22" numberStoredAsText="1"/>
  </ignoredErrors>
  <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2A0BA-6596-441F-9244-1C90E483E4A2}">
  <sheetPr>
    <tabColor rgb="FFFFFF66"/>
  </sheetPr>
  <dimension ref="A1:J34"/>
  <sheetViews>
    <sheetView view="pageBreakPreview" zoomScaleNormal="100" zoomScaleSheetLayoutView="100" workbookViewId="0">
      <selection activeCell="E29" sqref="E29:F30"/>
    </sheetView>
  </sheetViews>
  <sheetFormatPr defaultRowHeight="13"/>
  <cols>
    <col min="1" max="1" width="3.6328125" customWidth="1"/>
    <col min="3" max="3" width="15.6328125" customWidth="1"/>
    <col min="4" max="5" width="3.6328125" customWidth="1"/>
    <col min="6" max="6" width="14.6328125" customWidth="1"/>
    <col min="7" max="7" width="2.6328125" customWidth="1"/>
    <col min="8" max="8" width="30.6328125" customWidth="1"/>
    <col min="9" max="10" width="2.6328125" customWidth="1"/>
  </cols>
  <sheetData>
    <row r="1" spans="1:10" ht="20" customHeight="1">
      <c r="A1" s="33" t="s">
        <v>137</v>
      </c>
    </row>
    <row r="2" spans="1:10" ht="20" customHeight="1"/>
    <row r="3" spans="1:10" ht="20" customHeight="1">
      <c r="A3" s="422" t="s">
        <v>138</v>
      </c>
      <c r="B3" s="422"/>
      <c r="C3" s="422"/>
      <c r="D3" s="422"/>
      <c r="E3" s="422"/>
      <c r="F3" s="422"/>
      <c r="G3" s="422"/>
      <c r="H3" s="422"/>
      <c r="I3" s="422"/>
      <c r="J3" s="422"/>
    </row>
    <row r="4" spans="1:10" ht="20" customHeight="1"/>
    <row r="5" spans="1:10" ht="20" customHeight="1">
      <c r="H5" s="423" t="s">
        <v>139</v>
      </c>
      <c r="I5" s="423"/>
    </row>
    <row r="6" spans="1:10" ht="20" customHeight="1"/>
    <row r="7" spans="1:10" ht="20" customHeight="1">
      <c r="A7" s="33" t="s">
        <v>105</v>
      </c>
    </row>
    <row r="8" spans="1:10" ht="20" customHeight="1"/>
    <row r="9" spans="1:10" ht="20" customHeight="1">
      <c r="F9" s="39" t="s">
        <v>72</v>
      </c>
      <c r="H9" s="270" t="str">
        <f>IF(入力用!B4="","",入力用!B4)</f>
        <v/>
      </c>
      <c r="I9" s="270"/>
      <c r="J9" s="270"/>
    </row>
    <row r="10" spans="1:10" ht="20" customHeight="1">
      <c r="F10" s="39" t="s">
        <v>68</v>
      </c>
      <c r="H10" s="270" t="str">
        <f>IF(入力用!B5="","",入力用!B5)</f>
        <v/>
      </c>
      <c r="I10" s="270"/>
      <c r="J10" s="270"/>
    </row>
    <row r="11" spans="1:10" ht="20" customHeight="1">
      <c r="F11" s="39" t="s">
        <v>69</v>
      </c>
      <c r="H11" s="38" t="str">
        <f>IF(入力用!B6="","",入力用!B6)</f>
        <v/>
      </c>
      <c r="I11" s="149" t="s">
        <v>70</v>
      </c>
      <c r="J11" s="149"/>
    </row>
    <row r="12" spans="1:10" ht="30" customHeight="1"/>
    <row r="13" spans="1:10" ht="18" customHeight="1">
      <c r="A13" s="325" t="s">
        <v>140</v>
      </c>
      <c r="B13" s="325"/>
      <c r="C13" s="325"/>
      <c r="D13" s="325"/>
      <c r="E13" s="325"/>
      <c r="F13" s="325"/>
      <c r="G13" s="325"/>
      <c r="H13" s="325"/>
      <c r="I13" s="325"/>
      <c r="J13" s="325"/>
    </row>
    <row r="14" spans="1:10" ht="18" customHeight="1">
      <c r="A14" s="325"/>
      <c r="B14" s="325"/>
      <c r="C14" s="325"/>
      <c r="D14" s="325"/>
      <c r="E14" s="325"/>
      <c r="F14" s="325"/>
      <c r="G14" s="325"/>
      <c r="H14" s="325"/>
      <c r="I14" s="325"/>
      <c r="J14" s="325"/>
    </row>
    <row r="15" spans="1:10" ht="18" customHeight="1">
      <c r="A15" s="325"/>
      <c r="B15" s="325"/>
      <c r="C15" s="325"/>
      <c r="D15" s="325"/>
      <c r="E15" s="325"/>
      <c r="F15" s="325"/>
      <c r="G15" s="325"/>
      <c r="H15" s="325"/>
      <c r="I15" s="325"/>
      <c r="J15" s="325"/>
    </row>
    <row r="16" spans="1:10" ht="20" customHeight="1">
      <c r="A16" s="33"/>
    </row>
    <row r="17" spans="1:10" ht="20" customHeight="1">
      <c r="A17" s="37" t="s">
        <v>73</v>
      </c>
      <c r="B17" s="1"/>
      <c r="C17" s="1"/>
      <c r="D17" s="1"/>
      <c r="E17" s="1"/>
      <c r="F17" s="1"/>
      <c r="G17" s="1"/>
      <c r="H17" s="1"/>
      <c r="I17" s="1"/>
      <c r="J17" s="1"/>
    </row>
    <row r="18" spans="1:10" ht="20" customHeight="1">
      <c r="A18" s="37"/>
      <c r="B18" s="1"/>
      <c r="C18" s="1"/>
      <c r="D18" s="1"/>
      <c r="E18" s="1"/>
      <c r="F18" s="1"/>
      <c r="G18" s="1"/>
      <c r="H18" s="1"/>
      <c r="I18" s="1"/>
      <c r="J18" s="1"/>
    </row>
    <row r="19" spans="1:10" ht="20" customHeight="1"/>
    <row r="20" spans="1:10" ht="25" customHeight="1">
      <c r="A20" s="40"/>
      <c r="B20" s="33"/>
      <c r="D20" s="33" t="s">
        <v>141</v>
      </c>
      <c r="E20" s="33"/>
      <c r="F20" s="48" t="str">
        <f>IF(第4号!F19="","",第4号!F19)</f>
        <v/>
      </c>
      <c r="G20" s="33" t="s">
        <v>103</v>
      </c>
    </row>
    <row r="21" spans="1:10" ht="25" customHeight="1">
      <c r="A21" s="40"/>
      <c r="B21" s="33"/>
      <c r="E21" s="33"/>
      <c r="F21" s="33"/>
      <c r="G21" s="33"/>
    </row>
    <row r="22" spans="1:10" ht="25" customHeight="1">
      <c r="A22" s="40"/>
      <c r="B22" s="33"/>
      <c r="E22" s="33"/>
      <c r="F22" s="33"/>
      <c r="G22" s="33"/>
    </row>
    <row r="23" spans="1:10" ht="25" customHeight="1">
      <c r="A23" s="40"/>
      <c r="B23" s="33"/>
      <c r="E23" s="33"/>
      <c r="F23" s="33"/>
      <c r="G23" s="33"/>
    </row>
    <row r="24" spans="1:10" ht="25" customHeight="1">
      <c r="A24" s="40"/>
      <c r="B24" s="33"/>
      <c r="E24" s="33"/>
      <c r="F24" s="33"/>
      <c r="G24" s="33"/>
    </row>
    <row r="25" spans="1:10" ht="25" customHeight="1">
      <c r="A25" s="40"/>
      <c r="B25" s="33"/>
      <c r="E25" s="33"/>
      <c r="F25" s="33"/>
      <c r="G25" s="33"/>
    </row>
    <row r="26" spans="1:10" ht="25" customHeight="1">
      <c r="A26" s="40"/>
      <c r="B26" s="33"/>
      <c r="E26" s="33"/>
      <c r="F26" s="33"/>
      <c r="G26" s="33"/>
    </row>
    <row r="27" spans="1:10" ht="25" customHeight="1">
      <c r="A27" s="40"/>
      <c r="B27" s="33"/>
      <c r="E27" s="33"/>
      <c r="F27" s="33"/>
      <c r="G27" s="33"/>
    </row>
    <row r="28" spans="1:10" ht="25" customHeight="1">
      <c r="A28" s="40"/>
      <c r="B28" s="35"/>
      <c r="C28" s="46"/>
      <c r="D28" s="46"/>
      <c r="E28" s="33"/>
      <c r="F28" s="33"/>
      <c r="G28" s="33"/>
      <c r="I28" s="46"/>
      <c r="J28" s="46"/>
    </row>
    <row r="29" spans="1:10" ht="25" customHeight="1">
      <c r="A29" s="40"/>
      <c r="B29" s="35"/>
      <c r="C29" s="46"/>
      <c r="D29" s="46"/>
      <c r="E29" s="33"/>
      <c r="F29" s="33"/>
      <c r="G29" s="33"/>
      <c r="I29" s="46"/>
      <c r="J29" s="46"/>
    </row>
    <row r="30" spans="1:10" ht="25" customHeight="1">
      <c r="A30" s="40"/>
      <c r="B30" s="33"/>
      <c r="C30" s="46"/>
      <c r="D30" s="46"/>
      <c r="E30" s="46"/>
      <c r="F30" s="46"/>
      <c r="G30" s="46"/>
      <c r="H30" s="46"/>
      <c r="I30" s="46"/>
      <c r="J30" s="46"/>
    </row>
    <row r="31" spans="1:10" ht="25" customHeight="1">
      <c r="A31" s="40"/>
      <c r="B31" s="35"/>
      <c r="C31" s="46"/>
      <c r="D31" s="46"/>
      <c r="E31" s="33"/>
      <c r="F31" s="33"/>
      <c r="G31" s="33"/>
      <c r="I31" s="46"/>
      <c r="J31" s="46"/>
    </row>
    <row r="32" spans="1:10" ht="25" customHeight="1">
      <c r="A32" s="40"/>
      <c r="B32" s="33"/>
    </row>
    <row r="33" spans="1:2" ht="15" customHeight="1">
      <c r="A33" s="33"/>
    </row>
    <row r="34" spans="1:2" ht="15" customHeight="1">
      <c r="B34" s="33"/>
    </row>
  </sheetData>
  <mergeCells count="5">
    <mergeCell ref="A3:J3"/>
    <mergeCell ref="H5:I5"/>
    <mergeCell ref="H9:J9"/>
    <mergeCell ref="H10:J10"/>
    <mergeCell ref="A13:J15"/>
  </mergeCells>
  <phoneticPr fontId="2"/>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297E9-63ED-4259-ACFF-B71F70011BFB}">
  <dimension ref="A1:C67"/>
  <sheetViews>
    <sheetView topLeftCell="A26" zoomScaleNormal="100" workbookViewId="0">
      <selection activeCell="D22" sqref="D22"/>
    </sheetView>
  </sheetViews>
  <sheetFormatPr defaultColWidth="57" defaultRowHeight="13"/>
  <cols>
    <col min="1" max="1" width="57" style="53"/>
    <col min="2" max="3" width="40.6328125" style="53" customWidth="1"/>
    <col min="4" max="16384" width="57" style="53"/>
  </cols>
  <sheetData>
    <row r="1" spans="1:3">
      <c r="A1" s="54" t="s">
        <v>110</v>
      </c>
      <c r="B1" s="54" t="s">
        <v>207</v>
      </c>
      <c r="C1" s="54" t="s">
        <v>208</v>
      </c>
    </row>
    <row r="2" spans="1:3">
      <c r="A2" s="52" t="s">
        <v>142</v>
      </c>
      <c r="B2" s="52" t="s">
        <v>150</v>
      </c>
      <c r="C2" s="52" t="s">
        <v>142</v>
      </c>
    </row>
    <row r="3" spans="1:3">
      <c r="A3" s="52" t="s">
        <v>143</v>
      </c>
      <c r="B3" s="52" t="s">
        <v>151</v>
      </c>
      <c r="C3" s="52" t="s">
        <v>143</v>
      </c>
    </row>
    <row r="4" spans="1:3">
      <c r="A4" s="52" t="s">
        <v>144</v>
      </c>
      <c r="B4" s="52" t="s">
        <v>152</v>
      </c>
      <c r="C4" s="52" t="s">
        <v>144</v>
      </c>
    </row>
    <row r="5" spans="1:3">
      <c r="A5" s="52" t="s">
        <v>145</v>
      </c>
      <c r="B5" s="52" t="s">
        <v>153</v>
      </c>
      <c r="C5" s="52" t="s">
        <v>145</v>
      </c>
    </row>
    <row r="6" spans="1:3">
      <c r="A6" s="52" t="s">
        <v>146</v>
      </c>
      <c r="B6" s="52" t="s">
        <v>156</v>
      </c>
      <c r="C6" s="52" t="s">
        <v>146</v>
      </c>
    </row>
    <row r="7" spans="1:3">
      <c r="A7" s="52" t="s">
        <v>147</v>
      </c>
      <c r="B7" s="52" t="s">
        <v>157</v>
      </c>
      <c r="C7" s="52" t="s">
        <v>147</v>
      </c>
    </row>
    <row r="8" spans="1:3">
      <c r="A8" s="52" t="s">
        <v>148</v>
      </c>
      <c r="B8" s="52" t="s">
        <v>158</v>
      </c>
      <c r="C8" s="52" t="s">
        <v>148</v>
      </c>
    </row>
    <row r="9" spans="1:3">
      <c r="A9" s="52" t="s">
        <v>149</v>
      </c>
      <c r="B9" s="52" t="s">
        <v>159</v>
      </c>
      <c r="C9" s="52" t="s">
        <v>149</v>
      </c>
    </row>
    <row r="10" spans="1:3">
      <c r="A10" s="52" t="s">
        <v>150</v>
      </c>
      <c r="B10" s="52" t="s">
        <v>160</v>
      </c>
      <c r="C10" s="52" t="s">
        <v>150</v>
      </c>
    </row>
    <row r="11" spans="1:3">
      <c r="A11" s="52" t="s">
        <v>151</v>
      </c>
      <c r="B11" s="52" t="s">
        <v>161</v>
      </c>
      <c r="C11" s="52" t="s">
        <v>151</v>
      </c>
    </row>
    <row r="12" spans="1:3">
      <c r="A12" s="52" t="s">
        <v>152</v>
      </c>
      <c r="B12" s="52" t="s">
        <v>162</v>
      </c>
      <c r="C12" s="52" t="s">
        <v>152</v>
      </c>
    </row>
    <row r="13" spans="1:3">
      <c r="A13" s="52" t="s">
        <v>153</v>
      </c>
      <c r="B13" s="52" t="s">
        <v>163</v>
      </c>
      <c r="C13" s="52" t="s">
        <v>153</v>
      </c>
    </row>
    <row r="14" spans="1:3">
      <c r="A14" s="52" t="s">
        <v>154</v>
      </c>
      <c r="B14" s="52" t="s">
        <v>178</v>
      </c>
      <c r="C14" s="52" t="s">
        <v>154</v>
      </c>
    </row>
    <row r="15" spans="1:3">
      <c r="A15" s="52" t="s">
        <v>155</v>
      </c>
      <c r="B15" s="52" t="s">
        <v>155</v>
      </c>
      <c r="C15" s="52" t="s">
        <v>176</v>
      </c>
    </row>
    <row r="16" spans="1:3">
      <c r="A16" s="52" t="s">
        <v>156</v>
      </c>
      <c r="B16" s="52" t="s">
        <v>164</v>
      </c>
      <c r="C16" s="52" t="s">
        <v>179</v>
      </c>
    </row>
    <row r="17" spans="1:3">
      <c r="A17" s="52" t="s">
        <v>157</v>
      </c>
      <c r="B17" s="52" t="s">
        <v>165</v>
      </c>
      <c r="C17" s="52" t="s">
        <v>177</v>
      </c>
    </row>
    <row r="18" spans="1:3">
      <c r="A18" s="52" t="s">
        <v>158</v>
      </c>
      <c r="B18" s="52" t="s">
        <v>166</v>
      </c>
      <c r="C18" s="52" t="s">
        <v>181</v>
      </c>
    </row>
    <row r="19" spans="1:3">
      <c r="A19" s="52" t="s">
        <v>159</v>
      </c>
      <c r="B19" s="52" t="s">
        <v>167</v>
      </c>
      <c r="C19" s="52" t="s">
        <v>178</v>
      </c>
    </row>
    <row r="20" spans="1:3">
      <c r="A20" s="52" t="s">
        <v>160</v>
      </c>
      <c r="B20" s="52" t="s">
        <v>180</v>
      </c>
      <c r="C20" s="52" t="s">
        <v>180</v>
      </c>
    </row>
    <row r="21" spans="1:3">
      <c r="A21" s="52" t="s">
        <v>161</v>
      </c>
      <c r="B21" s="52" t="s">
        <v>174</v>
      </c>
      <c r="C21" s="52" t="s">
        <v>169</v>
      </c>
    </row>
    <row r="22" spans="1:3">
      <c r="A22" s="52" t="s">
        <v>162</v>
      </c>
      <c r="B22" s="52" t="s">
        <v>171</v>
      </c>
      <c r="C22" s="52" t="s">
        <v>182</v>
      </c>
    </row>
    <row r="23" spans="1:3">
      <c r="A23" s="52" t="s">
        <v>163</v>
      </c>
      <c r="B23" s="52" t="s">
        <v>172</v>
      </c>
      <c r="C23" s="52" t="s">
        <v>183</v>
      </c>
    </row>
    <row r="24" spans="1:3">
      <c r="A24" s="52" t="s">
        <v>164</v>
      </c>
      <c r="B24" s="52" t="s">
        <v>175</v>
      </c>
      <c r="C24" s="52" t="s">
        <v>184</v>
      </c>
    </row>
    <row r="25" spans="1:3">
      <c r="A25" s="52" t="s">
        <v>165</v>
      </c>
      <c r="B25" s="52" t="s">
        <v>187</v>
      </c>
      <c r="C25" s="52" t="s">
        <v>185</v>
      </c>
    </row>
    <row r="26" spans="1:3">
      <c r="A26" s="52" t="s">
        <v>166</v>
      </c>
      <c r="B26" s="52" t="s">
        <v>188</v>
      </c>
      <c r="C26" s="52" t="s">
        <v>186</v>
      </c>
    </row>
    <row r="27" spans="1:3">
      <c r="A27" s="52" t="s">
        <v>167</v>
      </c>
      <c r="B27" s="52" t="s">
        <v>189</v>
      </c>
      <c r="C27" s="52" t="s">
        <v>187</v>
      </c>
    </row>
    <row r="28" spans="1:3">
      <c r="A28" s="52" t="s">
        <v>168</v>
      </c>
      <c r="B28" s="52" t="s">
        <v>190</v>
      </c>
      <c r="C28" s="52" t="s">
        <v>188</v>
      </c>
    </row>
    <row r="29" spans="1:3">
      <c r="A29" s="52" t="s">
        <v>169</v>
      </c>
      <c r="B29" s="52" t="s">
        <v>194</v>
      </c>
      <c r="C29" s="52" t="s">
        <v>189</v>
      </c>
    </row>
    <row r="30" spans="1:3">
      <c r="A30" s="52" t="s">
        <v>170</v>
      </c>
      <c r="B30" s="52" t="s">
        <v>193</v>
      </c>
      <c r="C30" s="52" t="s">
        <v>190</v>
      </c>
    </row>
    <row r="31" spans="1:3">
      <c r="A31" s="52" t="s">
        <v>171</v>
      </c>
      <c r="B31" s="52" t="s">
        <v>195</v>
      </c>
      <c r="C31" s="52" t="s">
        <v>191</v>
      </c>
    </row>
    <row r="32" spans="1:3">
      <c r="A32" s="52" t="s">
        <v>172</v>
      </c>
      <c r="B32" s="52" t="s">
        <v>204</v>
      </c>
      <c r="C32" s="52" t="s">
        <v>192</v>
      </c>
    </row>
    <row r="33" spans="1:3">
      <c r="A33" s="52" t="s">
        <v>173</v>
      </c>
      <c r="B33" s="52" t="s">
        <v>203</v>
      </c>
      <c r="C33" s="52" t="s">
        <v>170</v>
      </c>
    </row>
    <row r="34" spans="1:3">
      <c r="A34" s="52" t="s">
        <v>174</v>
      </c>
      <c r="C34" s="52" t="s">
        <v>198</v>
      </c>
    </row>
    <row r="35" spans="1:3">
      <c r="A35" s="52" t="s">
        <v>175</v>
      </c>
      <c r="C35" s="52" t="s">
        <v>200</v>
      </c>
    </row>
    <row r="36" spans="1:3">
      <c r="A36" s="52" t="s">
        <v>176</v>
      </c>
      <c r="C36" s="52" t="s">
        <v>173</v>
      </c>
    </row>
    <row r="37" spans="1:3">
      <c r="A37" s="52" t="s">
        <v>177</v>
      </c>
      <c r="C37" s="52" t="s">
        <v>197</v>
      </c>
    </row>
    <row r="38" spans="1:3">
      <c r="A38" s="52" t="s">
        <v>178</v>
      </c>
      <c r="C38" s="52" t="s">
        <v>199</v>
      </c>
    </row>
    <row r="39" spans="1:3">
      <c r="A39" s="52" t="s">
        <v>179</v>
      </c>
      <c r="C39" s="52" t="s">
        <v>201</v>
      </c>
    </row>
    <row r="40" spans="1:3">
      <c r="A40" s="52" t="s">
        <v>180</v>
      </c>
      <c r="C40" s="52" t="s">
        <v>209</v>
      </c>
    </row>
    <row r="41" spans="1:3">
      <c r="A41" s="52" t="s">
        <v>181</v>
      </c>
      <c r="C41" s="52" t="s">
        <v>202</v>
      </c>
    </row>
    <row r="42" spans="1:3">
      <c r="A42" s="52" t="s">
        <v>182</v>
      </c>
      <c r="C42" s="52" t="s">
        <v>203</v>
      </c>
    </row>
    <row r="43" spans="1:3">
      <c r="A43" s="52" t="s">
        <v>183</v>
      </c>
    </row>
    <row r="44" spans="1:3">
      <c r="A44" s="52" t="s">
        <v>184</v>
      </c>
    </row>
    <row r="45" spans="1:3">
      <c r="A45" s="52" t="s">
        <v>185</v>
      </c>
    </row>
    <row r="46" spans="1:3">
      <c r="A46" s="52" t="s">
        <v>186</v>
      </c>
    </row>
    <row r="47" spans="1:3">
      <c r="A47" s="52" t="s">
        <v>187</v>
      </c>
    </row>
    <row r="48" spans="1:3">
      <c r="A48" s="52" t="s">
        <v>188</v>
      </c>
    </row>
    <row r="49" spans="1:1">
      <c r="A49" s="52" t="s">
        <v>189</v>
      </c>
    </row>
    <row r="50" spans="1:1">
      <c r="A50" s="52" t="s">
        <v>190</v>
      </c>
    </row>
    <row r="51" spans="1:1">
      <c r="A51" s="52" t="s">
        <v>191</v>
      </c>
    </row>
    <row r="52" spans="1:1">
      <c r="A52" s="52" t="s">
        <v>192</v>
      </c>
    </row>
    <row r="53" spans="1:1">
      <c r="A53" s="52" t="s">
        <v>193</v>
      </c>
    </row>
    <row r="54" spans="1:1">
      <c r="A54" s="52" t="s">
        <v>194</v>
      </c>
    </row>
    <row r="55" spans="1:1">
      <c r="A55" s="52" t="s">
        <v>195</v>
      </c>
    </row>
    <row r="56" spans="1:1">
      <c r="A56" s="52" t="s">
        <v>196</v>
      </c>
    </row>
    <row r="57" spans="1:1">
      <c r="A57" s="52" t="s">
        <v>197</v>
      </c>
    </row>
    <row r="58" spans="1:1">
      <c r="A58" s="52" t="s">
        <v>198</v>
      </c>
    </row>
    <row r="59" spans="1:1">
      <c r="A59" s="52" t="s">
        <v>199</v>
      </c>
    </row>
    <row r="60" spans="1:1">
      <c r="A60" s="52" t="s">
        <v>200</v>
      </c>
    </row>
    <row r="61" spans="1:1">
      <c r="A61" s="52" t="s">
        <v>201</v>
      </c>
    </row>
    <row r="62" spans="1:1">
      <c r="A62" s="52" t="s">
        <v>209</v>
      </c>
    </row>
    <row r="63" spans="1:1">
      <c r="A63" s="52" t="s">
        <v>202</v>
      </c>
    </row>
    <row r="64" spans="1:1">
      <c r="A64" s="52" t="s">
        <v>203</v>
      </c>
    </row>
    <row r="65" spans="1:1">
      <c r="A65" s="52" t="s">
        <v>204</v>
      </c>
    </row>
    <row r="66" spans="1:1">
      <c r="A66" s="52" t="s">
        <v>205</v>
      </c>
    </row>
    <row r="67" spans="1:1">
      <c r="A67" s="52" t="s">
        <v>206</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AD37E-E875-4C8D-8BC3-4C8F5979C2BE}">
  <sheetPr>
    <tabColor theme="9" tint="0.59999389629810485"/>
    <pageSetUpPr fitToPage="1"/>
  </sheetPr>
  <dimension ref="A1:M47"/>
  <sheetViews>
    <sheetView view="pageBreakPreview" zoomScaleNormal="100" zoomScaleSheetLayoutView="100" workbookViewId="0">
      <selection activeCell="F30" sqref="F30"/>
    </sheetView>
  </sheetViews>
  <sheetFormatPr defaultRowHeight="13"/>
  <cols>
    <col min="1" max="1" width="4.6328125" customWidth="1"/>
    <col min="2" max="2" width="15.6328125" customWidth="1"/>
    <col min="3" max="3" width="25.6328125" customWidth="1"/>
    <col min="4" max="4" width="11.6328125" hidden="1" customWidth="1"/>
    <col min="5" max="5" width="13.6328125" customWidth="1"/>
    <col min="6" max="6" width="2.7265625" customWidth="1"/>
    <col min="7" max="7" width="15.6328125" customWidth="1"/>
    <col min="8" max="8" width="12.6328125" customWidth="1"/>
    <col min="9" max="11" width="15.6328125" customWidth="1"/>
    <col min="12" max="12" width="11.6328125" customWidth="1"/>
  </cols>
  <sheetData>
    <row r="1" spans="1:13">
      <c r="A1" t="s">
        <v>0</v>
      </c>
    </row>
    <row r="2" spans="1:13" ht="19">
      <c r="A2" s="280" t="s">
        <v>1</v>
      </c>
      <c r="B2" s="280"/>
      <c r="C2" s="280"/>
      <c r="D2" s="280"/>
      <c r="E2" s="280"/>
      <c r="F2" s="280"/>
      <c r="G2" s="280"/>
      <c r="H2" s="280"/>
      <c r="I2" s="280"/>
      <c r="J2" s="280"/>
      <c r="K2" s="280"/>
      <c r="L2" s="280"/>
      <c r="M2" s="1"/>
    </row>
    <row r="3" spans="1:13" ht="15" customHeight="1">
      <c r="B3" s="51"/>
      <c r="C3" s="51"/>
      <c r="D3" s="51"/>
      <c r="E3" s="51"/>
      <c r="F3" s="112"/>
      <c r="G3" s="51"/>
      <c r="H3" s="51"/>
      <c r="I3" s="51"/>
      <c r="J3" s="51"/>
      <c r="K3" s="51"/>
      <c r="L3" s="1"/>
      <c r="M3" s="1"/>
    </row>
    <row r="4" spans="1:13" ht="20" customHeight="1">
      <c r="A4" s="272" t="s">
        <v>42</v>
      </c>
      <c r="B4" s="273"/>
      <c r="C4" s="276"/>
      <c r="D4" s="277"/>
      <c r="E4" s="277"/>
      <c r="F4" s="277"/>
      <c r="G4" s="277"/>
      <c r="H4" s="277"/>
      <c r="I4" s="277"/>
      <c r="J4" s="63"/>
      <c r="K4" s="51"/>
      <c r="L4" s="1"/>
      <c r="M4" s="1"/>
    </row>
    <row r="5" spans="1:13" ht="20" customHeight="1">
      <c r="A5" s="274" t="s">
        <v>43</v>
      </c>
      <c r="B5" s="275"/>
      <c r="C5" s="278"/>
      <c r="D5" s="279"/>
      <c r="E5" s="279"/>
      <c r="F5" s="279"/>
      <c r="G5" s="279"/>
      <c r="H5" s="279"/>
      <c r="I5" s="279"/>
      <c r="J5" s="63"/>
      <c r="K5" s="51"/>
      <c r="L5" s="1"/>
      <c r="M5" s="1"/>
    </row>
    <row r="6" spans="1:13" ht="15" customHeight="1">
      <c r="B6" s="29"/>
      <c r="C6" s="59" t="str">
        <f>IF(COUNTIF(データセット!B2:B33,C5),"※別記１のサービスに該当","")</f>
        <v/>
      </c>
      <c r="D6" s="51"/>
      <c r="E6" s="51"/>
      <c r="F6" s="112"/>
      <c r="G6" s="51"/>
      <c r="H6" s="51"/>
      <c r="I6" s="51"/>
      <c r="J6" s="51"/>
      <c r="K6" s="51"/>
      <c r="L6" s="1"/>
      <c r="M6" s="1"/>
    </row>
    <row r="7" spans="1:13" ht="15" customHeight="1">
      <c r="B7" s="29"/>
      <c r="C7" s="59" t="str">
        <f>IF(COUNTIF(データセット!C2:C42,C5),"※別記２のサービスに該当","")</f>
        <v/>
      </c>
      <c r="D7" s="51"/>
      <c r="E7" s="51"/>
      <c r="F7" s="112"/>
      <c r="G7" s="51"/>
      <c r="H7" s="51"/>
      <c r="I7" s="51"/>
      <c r="J7" s="51"/>
      <c r="K7" s="51"/>
      <c r="L7" s="1"/>
      <c r="M7" s="1"/>
    </row>
    <row r="8" spans="1:13" ht="15" customHeight="1">
      <c r="B8" s="29"/>
      <c r="C8" s="51"/>
      <c r="D8" s="51"/>
      <c r="E8" s="51"/>
      <c r="F8" s="112"/>
      <c r="G8" s="51"/>
      <c r="H8" s="51"/>
      <c r="I8" s="51"/>
      <c r="J8" s="51"/>
      <c r="K8" s="51"/>
      <c r="L8" s="1"/>
      <c r="M8" s="1"/>
    </row>
    <row r="9" spans="1:13" ht="12" customHeight="1">
      <c r="A9" s="293" t="s">
        <v>52</v>
      </c>
      <c r="B9" s="294"/>
      <c r="C9" s="281" t="s">
        <v>223</v>
      </c>
      <c r="D9" s="281" t="s">
        <v>213</v>
      </c>
      <c r="E9" s="299" t="s">
        <v>249</v>
      </c>
      <c r="F9" s="300"/>
      <c r="G9" s="281" t="s">
        <v>218</v>
      </c>
      <c r="H9" s="281" t="s">
        <v>248</v>
      </c>
      <c r="I9" s="281" t="s">
        <v>51</v>
      </c>
      <c r="J9" s="281" t="s">
        <v>219</v>
      </c>
      <c r="K9" s="284" t="s">
        <v>215</v>
      </c>
    </row>
    <row r="10" spans="1:13" ht="12" customHeight="1">
      <c r="A10" s="295"/>
      <c r="B10" s="296"/>
      <c r="C10" s="282"/>
      <c r="D10" s="282"/>
      <c r="E10" s="301"/>
      <c r="F10" s="302"/>
      <c r="G10" s="282"/>
      <c r="H10" s="282"/>
      <c r="I10" s="282"/>
      <c r="J10" s="282"/>
      <c r="K10" s="284"/>
    </row>
    <row r="11" spans="1:13" ht="12" customHeight="1">
      <c r="A11" s="295"/>
      <c r="B11" s="296"/>
      <c r="C11" s="282"/>
      <c r="D11" s="282"/>
      <c r="E11" s="301"/>
      <c r="F11" s="302"/>
      <c r="G11" s="282"/>
      <c r="H11" s="282"/>
      <c r="I11" s="282"/>
      <c r="J11" s="282"/>
      <c r="K11" s="284"/>
    </row>
    <row r="12" spans="1:13" ht="12" customHeight="1">
      <c r="A12" s="295"/>
      <c r="B12" s="296"/>
      <c r="C12" s="282"/>
      <c r="D12" s="282"/>
      <c r="E12" s="301"/>
      <c r="F12" s="302"/>
      <c r="G12" s="282"/>
      <c r="H12" s="282"/>
      <c r="I12" s="282"/>
      <c r="J12" s="282"/>
      <c r="K12" s="284"/>
    </row>
    <row r="13" spans="1:13" ht="12" customHeight="1">
      <c r="A13" s="295"/>
      <c r="B13" s="296"/>
      <c r="C13" s="282"/>
      <c r="D13" s="282"/>
      <c r="E13" s="301"/>
      <c r="F13" s="302"/>
      <c r="G13" s="283"/>
      <c r="H13" s="283"/>
      <c r="I13" s="283"/>
      <c r="J13" s="283"/>
      <c r="K13" s="285"/>
    </row>
    <row r="14" spans="1:13" ht="13" customHeight="1">
      <c r="A14" s="297"/>
      <c r="B14" s="298"/>
      <c r="C14" s="292"/>
      <c r="D14" s="292"/>
      <c r="E14" s="303"/>
      <c r="F14" s="304"/>
      <c r="G14" s="31" t="s">
        <v>4</v>
      </c>
      <c r="H14" s="31" t="s">
        <v>5</v>
      </c>
      <c r="I14" s="31" t="s">
        <v>6</v>
      </c>
      <c r="J14" s="31" t="s">
        <v>7</v>
      </c>
      <c r="K14" s="31" t="s">
        <v>58</v>
      </c>
    </row>
    <row r="15" spans="1:13" ht="35" customHeight="1">
      <c r="A15" s="286">
        <v>1</v>
      </c>
      <c r="B15" s="288" t="s">
        <v>2</v>
      </c>
      <c r="C15" s="177"/>
      <c r="D15" s="178" t="str">
        <f t="shared" ref="D15:D20" si="0">IF(C15="","",VLOOKUP(C15,$B$30:$C$47,2,FALSE))</f>
        <v/>
      </c>
      <c r="E15" s="179"/>
      <c r="F15" s="180" t="str">
        <f t="shared" ref="F15:F21" si="1">IF(COUNTIF($B$30:$B$37,$C15)&gt;0,"対象外","")</f>
        <v/>
      </c>
      <c r="G15" s="181" t="str">
        <f>IF(E15="有",D15+150000,D15)</f>
        <v/>
      </c>
      <c r="H15" s="182"/>
      <c r="I15" s="183"/>
      <c r="J15" s="184" t="str">
        <f>IF(I15="","",ROUNDDOWN(I15*0.8,0))</f>
        <v/>
      </c>
      <c r="K15" s="184" t="str">
        <f>IF(I15="","",IF(J15&gt;G15*H15,G15*H15,ROUNDDOWN(J15,-3)))</f>
        <v/>
      </c>
    </row>
    <row r="16" spans="1:13" ht="35" customHeight="1">
      <c r="A16" s="286"/>
      <c r="B16" s="289"/>
      <c r="C16" s="185"/>
      <c r="D16" s="186" t="str">
        <f t="shared" si="0"/>
        <v/>
      </c>
      <c r="E16" s="187"/>
      <c r="F16" s="188" t="str">
        <f t="shared" si="1"/>
        <v/>
      </c>
      <c r="G16" s="189" t="str">
        <f t="shared" ref="G16:G20" si="2">IF(E16="有",D16+150000,D16)</f>
        <v/>
      </c>
      <c r="H16" s="190"/>
      <c r="I16" s="191"/>
      <c r="J16" s="192" t="str">
        <f t="shared" ref="J16:J22" si="3">IF(I16="","",ROUNDDOWN(I16*0.8,0))</f>
        <v/>
      </c>
      <c r="K16" s="192" t="str">
        <f t="shared" ref="K16:K19" si="4">IF(I16="","",IF(J16&gt;G16*H16,G16*H16,ROUNDDOWN(J16,-3)))</f>
        <v/>
      </c>
    </row>
    <row r="17" spans="1:11" ht="35" customHeight="1">
      <c r="A17" s="286"/>
      <c r="B17" s="289"/>
      <c r="C17" s="185"/>
      <c r="D17" s="186" t="str">
        <f t="shared" si="0"/>
        <v/>
      </c>
      <c r="E17" s="187"/>
      <c r="F17" s="188" t="str">
        <f t="shared" si="1"/>
        <v/>
      </c>
      <c r="G17" s="189" t="str">
        <f t="shared" si="2"/>
        <v/>
      </c>
      <c r="H17" s="190"/>
      <c r="I17" s="191"/>
      <c r="J17" s="192" t="str">
        <f t="shared" si="3"/>
        <v/>
      </c>
      <c r="K17" s="192" t="str">
        <f t="shared" si="4"/>
        <v/>
      </c>
    </row>
    <row r="18" spans="1:11" ht="35" customHeight="1">
      <c r="A18" s="286"/>
      <c r="B18" s="289"/>
      <c r="C18" s="185"/>
      <c r="D18" s="186" t="str">
        <f t="shared" si="0"/>
        <v/>
      </c>
      <c r="E18" s="187"/>
      <c r="F18" s="188" t="str">
        <f t="shared" si="1"/>
        <v/>
      </c>
      <c r="G18" s="189" t="str">
        <f t="shared" si="2"/>
        <v/>
      </c>
      <c r="H18" s="190"/>
      <c r="I18" s="191"/>
      <c r="J18" s="192" t="str">
        <f t="shared" si="3"/>
        <v/>
      </c>
      <c r="K18" s="192" t="str">
        <f t="shared" si="4"/>
        <v/>
      </c>
    </row>
    <row r="19" spans="1:11" ht="35" customHeight="1">
      <c r="A19" s="286"/>
      <c r="B19" s="289"/>
      <c r="C19" s="185"/>
      <c r="D19" s="186" t="str">
        <f t="shared" si="0"/>
        <v/>
      </c>
      <c r="E19" s="187"/>
      <c r="F19" s="188" t="str">
        <f t="shared" si="1"/>
        <v/>
      </c>
      <c r="G19" s="189" t="str">
        <f t="shared" si="2"/>
        <v/>
      </c>
      <c r="H19" s="190"/>
      <c r="I19" s="191"/>
      <c r="J19" s="192" t="str">
        <f t="shared" si="3"/>
        <v/>
      </c>
      <c r="K19" s="192" t="str">
        <f t="shared" si="4"/>
        <v/>
      </c>
    </row>
    <row r="20" spans="1:11" ht="35" customHeight="1">
      <c r="A20" s="287"/>
      <c r="B20" s="289"/>
      <c r="C20" s="171"/>
      <c r="D20" s="215" t="str">
        <f t="shared" si="0"/>
        <v/>
      </c>
      <c r="E20" s="216"/>
      <c r="F20" s="217" t="str">
        <f t="shared" si="1"/>
        <v/>
      </c>
      <c r="G20" s="218" t="str">
        <f t="shared" si="2"/>
        <v/>
      </c>
      <c r="H20" s="219"/>
      <c r="I20" s="220"/>
      <c r="J20" s="221" t="str">
        <f t="shared" si="3"/>
        <v/>
      </c>
      <c r="K20" s="221" t="str">
        <f>IF(I20="","",IF(J20&gt;G20*H20,G20*H20,ROUNDDOWN(J20,-3)))</f>
        <v/>
      </c>
    </row>
    <row r="21" spans="1:11" ht="35" customHeight="1">
      <c r="A21" s="150">
        <v>2</v>
      </c>
      <c r="B21" s="155" t="s">
        <v>3</v>
      </c>
      <c r="C21" s="194"/>
      <c r="D21" s="44">
        <v>10000000</v>
      </c>
      <c r="E21" s="138"/>
      <c r="F21" s="121" t="str">
        <f t="shared" si="1"/>
        <v/>
      </c>
      <c r="G21" s="55">
        <f>IF(E21="有",D21+150000,D21)</f>
        <v>10000000</v>
      </c>
      <c r="H21" s="194"/>
      <c r="I21" s="139"/>
      <c r="J21" s="28" t="str">
        <f t="shared" si="3"/>
        <v/>
      </c>
      <c r="K21" s="28" t="str">
        <f>IF(I21="","",IF(J21&gt;G21,G21,ROUNDDOWN(J21,-3)))</f>
        <v/>
      </c>
    </row>
    <row r="22" spans="1:11" ht="35" customHeight="1">
      <c r="A22" s="158">
        <v>3</v>
      </c>
      <c r="B22" s="151" t="s">
        <v>50</v>
      </c>
      <c r="C22" s="193"/>
      <c r="D22" s="175">
        <v>480000</v>
      </c>
      <c r="E22" s="305"/>
      <c r="F22" s="306"/>
      <c r="G22" s="175">
        <v>480000</v>
      </c>
      <c r="H22" s="193"/>
      <c r="I22" s="173"/>
      <c r="J22" s="174" t="str">
        <f t="shared" si="3"/>
        <v/>
      </c>
      <c r="K22" s="174" t="str">
        <f>IF(I22="","",IF(J22&gt;G22,G22,ROUNDDOWN(J22,-3)))</f>
        <v/>
      </c>
    </row>
    <row r="23" spans="1:11" ht="35" customHeight="1">
      <c r="A23" s="290" t="s">
        <v>9</v>
      </c>
      <c r="B23" s="291"/>
      <c r="C23" s="194"/>
      <c r="D23" s="45"/>
      <c r="E23" s="307"/>
      <c r="F23" s="308"/>
      <c r="G23" s="194"/>
      <c r="H23" s="194"/>
      <c r="I23" s="28">
        <f t="shared" ref="I23:J23" si="5">SUM(I15:I22)</f>
        <v>0</v>
      </c>
      <c r="J23" s="116">
        <f t="shared" si="5"/>
        <v>0</v>
      </c>
      <c r="K23" s="28">
        <f>SUM(K15:K22)</f>
        <v>0</v>
      </c>
    </row>
    <row r="24" spans="1:11" ht="12" customHeight="1">
      <c r="A24" s="3" t="s">
        <v>57</v>
      </c>
      <c r="B24" s="60"/>
      <c r="C24" s="4"/>
      <c r="D24" s="4"/>
      <c r="E24" s="4"/>
      <c r="F24" s="4"/>
      <c r="G24" s="4"/>
      <c r="H24" s="4"/>
      <c r="I24" s="61"/>
      <c r="J24" s="62"/>
      <c r="K24" s="61"/>
    </row>
    <row r="25" spans="1:11" ht="12" customHeight="1">
      <c r="A25" s="3" t="s">
        <v>59</v>
      </c>
      <c r="C25" s="3"/>
    </row>
    <row r="26" spans="1:11" ht="12" customHeight="1">
      <c r="A26" s="3" t="s">
        <v>224</v>
      </c>
      <c r="C26" s="3"/>
    </row>
    <row r="27" spans="1:11" ht="12" customHeight="1">
      <c r="A27" s="3" t="s">
        <v>305</v>
      </c>
    </row>
    <row r="28" spans="1:11" ht="12" customHeight="1">
      <c r="A28" s="3" t="s">
        <v>217</v>
      </c>
      <c r="C28" s="3"/>
    </row>
    <row r="30" spans="1:11">
      <c r="B30" s="30" t="s">
        <v>44</v>
      </c>
      <c r="C30" s="30">
        <v>1000000</v>
      </c>
    </row>
    <row r="31" spans="1:11">
      <c r="B31" s="30" t="s">
        <v>45</v>
      </c>
      <c r="C31" s="30">
        <v>300000</v>
      </c>
    </row>
    <row r="32" spans="1:11">
      <c r="B32" s="30" t="s">
        <v>46</v>
      </c>
      <c r="C32" s="30">
        <v>300000</v>
      </c>
    </row>
    <row r="33" spans="2:3">
      <c r="B33" s="30" t="s">
        <v>48</v>
      </c>
      <c r="C33" s="30">
        <v>300000</v>
      </c>
    </row>
    <row r="34" spans="2:3">
      <c r="B34" s="30" t="s">
        <v>47</v>
      </c>
      <c r="C34" s="30">
        <v>1000000</v>
      </c>
    </row>
    <row r="35" spans="2:3">
      <c r="B35" s="30" t="s">
        <v>216</v>
      </c>
      <c r="C35" s="30">
        <v>1000000</v>
      </c>
    </row>
    <row r="36" spans="2:3" ht="21">
      <c r="B36" s="32" t="s">
        <v>214</v>
      </c>
      <c r="C36" s="30">
        <v>300000</v>
      </c>
    </row>
    <row r="37" spans="2:3">
      <c r="B37" s="30" t="s">
        <v>49</v>
      </c>
      <c r="C37" s="30">
        <v>300000</v>
      </c>
    </row>
    <row r="38" spans="2:3">
      <c r="B38" s="30" t="s">
        <v>53</v>
      </c>
      <c r="C38" s="30">
        <v>1000000</v>
      </c>
    </row>
    <row r="39" spans="2:3">
      <c r="B39" s="30" t="s">
        <v>54</v>
      </c>
      <c r="C39" s="30">
        <v>1500000</v>
      </c>
    </row>
    <row r="40" spans="2:3">
      <c r="B40" s="30" t="s">
        <v>55</v>
      </c>
      <c r="C40" s="30">
        <v>2000000</v>
      </c>
    </row>
    <row r="41" spans="2:3">
      <c r="B41" s="32" t="s">
        <v>63</v>
      </c>
      <c r="C41" s="30">
        <v>2500000</v>
      </c>
    </row>
    <row r="42" spans="2:3">
      <c r="B42" s="32" t="s">
        <v>64</v>
      </c>
      <c r="C42" s="30">
        <v>2500000</v>
      </c>
    </row>
    <row r="43" spans="2:3" ht="21">
      <c r="B43" s="32" t="s">
        <v>60</v>
      </c>
      <c r="C43" s="30">
        <v>1050000</v>
      </c>
    </row>
    <row r="44" spans="2:3" ht="21">
      <c r="B44" s="32" t="s">
        <v>61</v>
      </c>
      <c r="C44" s="30">
        <v>1550000</v>
      </c>
    </row>
    <row r="45" spans="2:3" ht="21">
      <c r="B45" s="32" t="s">
        <v>62</v>
      </c>
      <c r="C45" s="30">
        <v>2050000</v>
      </c>
    </row>
    <row r="46" spans="2:3" ht="21">
      <c r="B46" s="32" t="s">
        <v>66</v>
      </c>
      <c r="C46" s="30">
        <v>2550000</v>
      </c>
    </row>
    <row r="47" spans="2:3" ht="21">
      <c r="B47" s="32" t="s">
        <v>65</v>
      </c>
      <c r="C47" s="30">
        <v>2550000</v>
      </c>
    </row>
  </sheetData>
  <mergeCells count="19">
    <mergeCell ref="J9:J13"/>
    <mergeCell ref="K9:K13"/>
    <mergeCell ref="A15:A20"/>
    <mergeCell ref="B15:B20"/>
    <mergeCell ref="A23:B23"/>
    <mergeCell ref="D9:D14"/>
    <mergeCell ref="H9:H13"/>
    <mergeCell ref="A9:B14"/>
    <mergeCell ref="C9:C14"/>
    <mergeCell ref="G9:G13"/>
    <mergeCell ref="I9:I13"/>
    <mergeCell ref="E9:F14"/>
    <mergeCell ref="E22:F22"/>
    <mergeCell ref="E23:F23"/>
    <mergeCell ref="A4:B4"/>
    <mergeCell ref="A5:B5"/>
    <mergeCell ref="C4:I4"/>
    <mergeCell ref="C5:I5"/>
    <mergeCell ref="A2:L2"/>
  </mergeCells>
  <phoneticPr fontId="2"/>
  <conditionalFormatting sqref="E15:E21">
    <cfRule type="expression" dxfId="11" priority="9">
      <formula>COUNTIF($B$30:$B$37,$C15)&gt;0</formula>
    </cfRule>
  </conditionalFormatting>
  <dataValidations count="2">
    <dataValidation type="list" allowBlank="1" showInputMessage="1" showErrorMessage="1" sqref="E15:E21" xr:uid="{8BA81722-6D8D-4987-93E4-D0E9A8597C27}">
      <formula1>"有,無"</formula1>
    </dataValidation>
    <dataValidation type="list" allowBlank="1" showInputMessage="1" showErrorMessage="1" sqref="C15:C20" xr:uid="{30BCEFC8-E243-43BF-A589-54E53D410D34}">
      <formula1>$B$30:$B$47</formula1>
    </dataValidation>
  </dataValidations>
  <pageMargins left="0.70866141732283472" right="0.70866141732283472" top="0.74803149606299213" bottom="0.55118110236220474" header="0.31496062992125984" footer="0.31496062992125984"/>
  <pageSetup paperSize="9" scale="89" orientation="landscape" blackAndWhite="1" r:id="rId1"/>
  <ignoredErrors>
    <ignoredError sqref="G15:G21 F15:F21"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C47E86A-BF84-47EC-907F-F36B665C959D}">
          <x14:formula1>
            <xm:f>データセット!$A$2:$A$67</xm:f>
          </x14:formula1>
          <xm:sqref>C5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B52AB-AD44-43F0-A5FD-4CA941842A21}">
  <sheetPr>
    <tabColor theme="9" tint="0.59999389629810485"/>
    <pageSetUpPr fitToPage="1"/>
  </sheetPr>
  <dimension ref="A1:M47"/>
  <sheetViews>
    <sheetView view="pageBreakPreview" zoomScaleNormal="100" zoomScaleSheetLayoutView="100" workbookViewId="0">
      <selection activeCell="F30" sqref="F30"/>
    </sheetView>
  </sheetViews>
  <sheetFormatPr defaultRowHeight="13"/>
  <cols>
    <col min="1" max="1" width="4.6328125" customWidth="1"/>
    <col min="2" max="2" width="15.6328125" customWidth="1"/>
    <col min="3" max="3" width="25.6328125" customWidth="1"/>
    <col min="4" max="4" width="11.6328125" hidden="1" customWidth="1"/>
    <col min="5" max="5" width="13.6328125" customWidth="1"/>
    <col min="6" max="6" width="2.7265625" customWidth="1"/>
    <col min="7" max="7" width="15.6328125" customWidth="1"/>
    <col min="8" max="8" width="12.6328125" customWidth="1"/>
    <col min="9" max="11" width="15.6328125" customWidth="1"/>
    <col min="12" max="12" width="11.6328125" customWidth="1"/>
  </cols>
  <sheetData>
    <row r="1" spans="1:13">
      <c r="A1" t="s">
        <v>0</v>
      </c>
    </row>
    <row r="2" spans="1:13" ht="19">
      <c r="A2" s="280" t="s">
        <v>1</v>
      </c>
      <c r="B2" s="280"/>
      <c r="C2" s="280"/>
      <c r="D2" s="280"/>
      <c r="E2" s="280"/>
      <c r="F2" s="280"/>
      <c r="G2" s="280"/>
      <c r="H2" s="280"/>
      <c r="I2" s="280"/>
      <c r="J2" s="280"/>
      <c r="K2" s="280"/>
      <c r="L2" s="280"/>
      <c r="M2" s="1"/>
    </row>
    <row r="3" spans="1:13" ht="15" customHeight="1">
      <c r="B3" s="76"/>
      <c r="C3" s="76"/>
      <c r="D3" s="76"/>
      <c r="E3" s="76"/>
      <c r="F3" s="112"/>
      <c r="G3" s="76"/>
      <c r="H3" s="76"/>
      <c r="I3" s="76"/>
      <c r="J3" s="76"/>
      <c r="K3" s="76"/>
      <c r="L3" s="1"/>
      <c r="M3" s="1"/>
    </row>
    <row r="4" spans="1:13" ht="20" customHeight="1">
      <c r="A4" s="272" t="s">
        <v>42</v>
      </c>
      <c r="B4" s="273"/>
      <c r="C4" s="276"/>
      <c r="D4" s="277"/>
      <c r="E4" s="277"/>
      <c r="F4" s="277"/>
      <c r="G4" s="277"/>
      <c r="H4" s="277"/>
      <c r="I4" s="277"/>
      <c r="J4" s="63"/>
      <c r="K4" s="76"/>
      <c r="L4" s="1"/>
      <c r="M4" s="1"/>
    </row>
    <row r="5" spans="1:13" ht="20" customHeight="1">
      <c r="A5" s="274" t="s">
        <v>43</v>
      </c>
      <c r="B5" s="275"/>
      <c r="C5" s="278"/>
      <c r="D5" s="279"/>
      <c r="E5" s="279"/>
      <c r="F5" s="279"/>
      <c r="G5" s="279"/>
      <c r="H5" s="279"/>
      <c r="I5" s="279"/>
      <c r="J5" s="63"/>
      <c r="K5" s="76"/>
      <c r="L5" s="1"/>
      <c r="M5" s="1"/>
    </row>
    <row r="6" spans="1:13" ht="15" customHeight="1">
      <c r="B6" s="29"/>
      <c r="C6" s="59" t="str">
        <f>IF(COUNTIF(データセット!B2:B33,C5),"※別記１のサービスに該当","")</f>
        <v/>
      </c>
      <c r="D6" s="76"/>
      <c r="E6" s="76"/>
      <c r="F6" s="112"/>
      <c r="G6" s="76"/>
      <c r="H6" s="76"/>
      <c r="I6" s="76"/>
      <c r="J6" s="76"/>
      <c r="K6" s="76"/>
      <c r="L6" s="1"/>
      <c r="M6" s="1"/>
    </row>
    <row r="7" spans="1:13" ht="15" customHeight="1">
      <c r="B7" s="29"/>
      <c r="C7" s="59" t="str">
        <f>IF(COUNTIF(データセット!C2:C42,C5),"※別記２のサービスに該当","")</f>
        <v/>
      </c>
      <c r="D7" s="76"/>
      <c r="E7" s="76"/>
      <c r="F7" s="112"/>
      <c r="G7" s="76"/>
      <c r="H7" s="76"/>
      <c r="I7" s="76"/>
      <c r="J7" s="76"/>
      <c r="K7" s="76"/>
      <c r="L7" s="1"/>
      <c r="M7" s="1"/>
    </row>
    <row r="8" spans="1:13" ht="15" customHeight="1">
      <c r="B8" s="29"/>
      <c r="C8" s="76"/>
      <c r="D8" s="76"/>
      <c r="E8" s="76"/>
      <c r="F8" s="112"/>
      <c r="G8" s="76"/>
      <c r="H8" s="76"/>
      <c r="I8" s="76"/>
      <c r="J8" s="76"/>
      <c r="K8" s="76"/>
      <c r="L8" s="1"/>
      <c r="M8" s="1"/>
    </row>
    <row r="9" spans="1:13" ht="12" customHeight="1">
      <c r="A9" s="293" t="s">
        <v>52</v>
      </c>
      <c r="B9" s="294"/>
      <c r="C9" s="281" t="s">
        <v>223</v>
      </c>
      <c r="D9" s="281" t="s">
        <v>213</v>
      </c>
      <c r="E9" s="299" t="s">
        <v>249</v>
      </c>
      <c r="F9" s="300"/>
      <c r="G9" s="281" t="s">
        <v>218</v>
      </c>
      <c r="H9" s="281" t="s">
        <v>248</v>
      </c>
      <c r="I9" s="281" t="s">
        <v>51</v>
      </c>
      <c r="J9" s="281" t="s">
        <v>219</v>
      </c>
      <c r="K9" s="284" t="s">
        <v>215</v>
      </c>
    </row>
    <row r="10" spans="1:13" ht="12" customHeight="1">
      <c r="A10" s="295"/>
      <c r="B10" s="296"/>
      <c r="C10" s="282"/>
      <c r="D10" s="282"/>
      <c r="E10" s="301"/>
      <c r="F10" s="302"/>
      <c r="G10" s="282"/>
      <c r="H10" s="282"/>
      <c r="I10" s="282"/>
      <c r="J10" s="282"/>
      <c r="K10" s="284"/>
    </row>
    <row r="11" spans="1:13" ht="12" customHeight="1">
      <c r="A11" s="295"/>
      <c r="B11" s="296"/>
      <c r="C11" s="282"/>
      <c r="D11" s="282"/>
      <c r="E11" s="301"/>
      <c r="F11" s="302"/>
      <c r="G11" s="282"/>
      <c r="H11" s="282"/>
      <c r="I11" s="282"/>
      <c r="J11" s="282"/>
      <c r="K11" s="284"/>
    </row>
    <row r="12" spans="1:13" ht="12" customHeight="1">
      <c r="A12" s="295"/>
      <c r="B12" s="296"/>
      <c r="C12" s="282"/>
      <c r="D12" s="282"/>
      <c r="E12" s="301"/>
      <c r="F12" s="302"/>
      <c r="G12" s="282"/>
      <c r="H12" s="282"/>
      <c r="I12" s="282"/>
      <c r="J12" s="282"/>
      <c r="K12" s="284"/>
    </row>
    <row r="13" spans="1:13" ht="12" customHeight="1">
      <c r="A13" s="295"/>
      <c r="B13" s="296"/>
      <c r="C13" s="282"/>
      <c r="D13" s="282"/>
      <c r="E13" s="301"/>
      <c r="F13" s="302"/>
      <c r="G13" s="283"/>
      <c r="H13" s="283"/>
      <c r="I13" s="283"/>
      <c r="J13" s="283"/>
      <c r="K13" s="285"/>
    </row>
    <row r="14" spans="1:13" ht="13" customHeight="1">
      <c r="A14" s="297"/>
      <c r="B14" s="298"/>
      <c r="C14" s="292"/>
      <c r="D14" s="292"/>
      <c r="E14" s="303"/>
      <c r="F14" s="304"/>
      <c r="G14" s="31" t="s">
        <v>4</v>
      </c>
      <c r="H14" s="31" t="s">
        <v>5</v>
      </c>
      <c r="I14" s="31" t="s">
        <v>6</v>
      </c>
      <c r="J14" s="31" t="s">
        <v>7</v>
      </c>
      <c r="K14" s="31" t="s">
        <v>58</v>
      </c>
    </row>
    <row r="15" spans="1:13" ht="35" customHeight="1">
      <c r="A15" s="286">
        <v>1</v>
      </c>
      <c r="B15" s="289" t="s">
        <v>2</v>
      </c>
      <c r="C15" s="177"/>
      <c r="D15" s="178" t="str">
        <f t="shared" ref="D15:D20" si="0">IF(C15="","",VLOOKUP(C15,$B$30:$C$47,2,FALSE))</f>
        <v/>
      </c>
      <c r="E15" s="179"/>
      <c r="F15" s="180" t="str">
        <f t="shared" ref="F15:F21" si="1">IF(COUNTIF($B$30:$B$37,$C15)&gt;0,"対象外","")</f>
        <v/>
      </c>
      <c r="G15" s="181" t="str">
        <f>IF(E15="有",D15+150000,D15)</f>
        <v/>
      </c>
      <c r="H15" s="182"/>
      <c r="I15" s="183"/>
      <c r="J15" s="184" t="str">
        <f>IF(I15="","",ROUNDDOWN(I15*0.8,0))</f>
        <v/>
      </c>
      <c r="K15" s="184" t="str">
        <f>IF(I15="","",IF(J15&gt;G15*H15,G15*H15,ROUNDDOWN(J15,-3)))</f>
        <v/>
      </c>
    </row>
    <row r="16" spans="1:13" ht="35" customHeight="1">
      <c r="A16" s="286"/>
      <c r="B16" s="289"/>
      <c r="C16" s="185"/>
      <c r="D16" s="186" t="str">
        <f t="shared" si="0"/>
        <v/>
      </c>
      <c r="E16" s="187"/>
      <c r="F16" s="188" t="str">
        <f t="shared" si="1"/>
        <v/>
      </c>
      <c r="G16" s="189" t="str">
        <f t="shared" ref="G16:G20" si="2">IF(E16="有",D16+150000,D16)</f>
        <v/>
      </c>
      <c r="H16" s="190"/>
      <c r="I16" s="191"/>
      <c r="J16" s="192" t="str">
        <f>IF(I16="","",ROUNDDOWN(I16*0.8,0))</f>
        <v/>
      </c>
      <c r="K16" s="192" t="str">
        <f t="shared" ref="K16:K19" si="3">IF(I16="","",IF(J16&gt;G16*H16,G16*H16,ROUNDDOWN(J16,-3)))</f>
        <v/>
      </c>
    </row>
    <row r="17" spans="1:11" ht="35" customHeight="1">
      <c r="A17" s="286"/>
      <c r="B17" s="289"/>
      <c r="C17" s="185"/>
      <c r="D17" s="186" t="str">
        <f t="shared" si="0"/>
        <v/>
      </c>
      <c r="E17" s="187"/>
      <c r="F17" s="188" t="str">
        <f t="shared" si="1"/>
        <v/>
      </c>
      <c r="G17" s="189" t="str">
        <f t="shared" si="2"/>
        <v/>
      </c>
      <c r="H17" s="190"/>
      <c r="I17" s="191"/>
      <c r="J17" s="192" t="str">
        <f t="shared" ref="J17:J22" si="4">IF(I17="","",ROUNDDOWN(I17*0.8,0))</f>
        <v/>
      </c>
      <c r="K17" s="192" t="str">
        <f t="shared" si="3"/>
        <v/>
      </c>
    </row>
    <row r="18" spans="1:11" ht="35" customHeight="1">
      <c r="A18" s="286"/>
      <c r="B18" s="289"/>
      <c r="C18" s="196"/>
      <c r="D18" s="197" t="str">
        <f t="shared" si="0"/>
        <v/>
      </c>
      <c r="E18" s="198"/>
      <c r="F18" s="199" t="str">
        <f t="shared" si="1"/>
        <v/>
      </c>
      <c r="G18" s="200" t="str">
        <f t="shared" si="2"/>
        <v/>
      </c>
      <c r="H18" s="201"/>
      <c r="I18" s="202"/>
      <c r="J18" s="203" t="str">
        <f t="shared" si="4"/>
        <v/>
      </c>
      <c r="K18" s="203" t="str">
        <f t="shared" si="3"/>
        <v/>
      </c>
    </row>
    <row r="19" spans="1:11" ht="35" customHeight="1">
      <c r="A19" s="286"/>
      <c r="B19" s="289"/>
      <c r="C19" s="185"/>
      <c r="D19" s="186" t="str">
        <f t="shared" si="0"/>
        <v/>
      </c>
      <c r="E19" s="187"/>
      <c r="F19" s="188" t="str">
        <f t="shared" si="1"/>
        <v/>
      </c>
      <c r="G19" s="189" t="str">
        <f t="shared" si="2"/>
        <v/>
      </c>
      <c r="H19" s="190"/>
      <c r="I19" s="191"/>
      <c r="J19" s="192" t="str">
        <f t="shared" si="4"/>
        <v/>
      </c>
      <c r="K19" s="192" t="str">
        <f t="shared" si="3"/>
        <v/>
      </c>
    </row>
    <row r="20" spans="1:11" ht="35" customHeight="1">
      <c r="A20" s="287"/>
      <c r="B20" s="289"/>
      <c r="C20" s="207"/>
      <c r="D20" s="208" t="str">
        <f t="shared" si="0"/>
        <v/>
      </c>
      <c r="E20" s="209"/>
      <c r="F20" s="210" t="str">
        <f t="shared" si="1"/>
        <v/>
      </c>
      <c r="G20" s="211" t="str">
        <f t="shared" si="2"/>
        <v/>
      </c>
      <c r="H20" s="212"/>
      <c r="I20" s="213"/>
      <c r="J20" s="214" t="str">
        <f t="shared" si="4"/>
        <v/>
      </c>
      <c r="K20" s="214" t="str">
        <f>IF(I20="","",IF(J20&gt;G20*H20,G20*H20,ROUNDDOWN(J20,-3)))</f>
        <v/>
      </c>
    </row>
    <row r="21" spans="1:11" ht="35" customHeight="1">
      <c r="A21" s="150">
        <v>2</v>
      </c>
      <c r="B21" s="155" t="s">
        <v>3</v>
      </c>
      <c r="C21" s="194"/>
      <c r="D21" s="44">
        <v>10000000</v>
      </c>
      <c r="E21" s="138"/>
      <c r="F21" s="121" t="str">
        <f t="shared" si="1"/>
        <v/>
      </c>
      <c r="G21" s="55">
        <f>IF(E21="有",D21+150000,D21)</f>
        <v>10000000</v>
      </c>
      <c r="H21" s="194"/>
      <c r="I21" s="139"/>
      <c r="J21" s="28" t="str">
        <f t="shared" si="4"/>
        <v/>
      </c>
      <c r="K21" s="28" t="str">
        <f>IF(I21="","",IF(J21&gt;G21,G21,ROUNDDOWN(J21,-3)))</f>
        <v/>
      </c>
    </row>
    <row r="22" spans="1:11" ht="35" customHeight="1">
      <c r="A22" s="158">
        <v>3</v>
      </c>
      <c r="B22" s="151" t="s">
        <v>50</v>
      </c>
      <c r="C22" s="193"/>
      <c r="D22" s="175">
        <v>480000</v>
      </c>
      <c r="E22" s="305"/>
      <c r="F22" s="306"/>
      <c r="G22" s="175">
        <v>480000</v>
      </c>
      <c r="H22" s="193"/>
      <c r="I22" s="173"/>
      <c r="J22" s="174" t="str">
        <f t="shared" si="4"/>
        <v/>
      </c>
      <c r="K22" s="174" t="str">
        <f>IF(I22="","",IF(J22&gt;G22,G22,ROUNDDOWN(J22,-3)))</f>
        <v/>
      </c>
    </row>
    <row r="23" spans="1:11" ht="35" customHeight="1">
      <c r="A23" s="290" t="s">
        <v>9</v>
      </c>
      <c r="B23" s="291"/>
      <c r="C23" s="194"/>
      <c r="D23" s="45"/>
      <c r="E23" s="307"/>
      <c r="F23" s="308"/>
      <c r="G23" s="194"/>
      <c r="H23" s="194"/>
      <c r="I23" s="28">
        <f t="shared" ref="I23:J23" si="5">SUM(I15:I22)</f>
        <v>0</v>
      </c>
      <c r="J23" s="116">
        <f t="shared" si="5"/>
        <v>0</v>
      </c>
      <c r="K23" s="28">
        <f>SUM(K15:K22)</f>
        <v>0</v>
      </c>
    </row>
    <row r="24" spans="1:11" ht="12" customHeight="1">
      <c r="A24" s="3" t="s">
        <v>57</v>
      </c>
      <c r="B24" s="60"/>
      <c r="C24" s="4"/>
      <c r="D24" s="4"/>
      <c r="E24" s="4"/>
      <c r="F24" s="4"/>
      <c r="G24" s="4"/>
      <c r="H24" s="4"/>
      <c r="I24" s="61"/>
      <c r="J24" s="62"/>
      <c r="K24" s="61"/>
    </row>
    <row r="25" spans="1:11" ht="12" customHeight="1">
      <c r="A25" s="3" t="s">
        <v>59</v>
      </c>
      <c r="C25" s="3"/>
    </row>
    <row r="26" spans="1:11" ht="12" customHeight="1">
      <c r="A26" s="3" t="s">
        <v>224</v>
      </c>
      <c r="C26" s="3"/>
    </row>
    <row r="27" spans="1:11" ht="12" customHeight="1">
      <c r="A27" s="3" t="s">
        <v>305</v>
      </c>
    </row>
    <row r="28" spans="1:11" ht="12" customHeight="1">
      <c r="A28" s="3" t="s">
        <v>217</v>
      </c>
      <c r="C28" s="3"/>
    </row>
    <row r="30" spans="1:11">
      <c r="B30" s="30" t="s">
        <v>44</v>
      </c>
      <c r="C30" s="30">
        <v>1000000</v>
      </c>
    </row>
    <row r="31" spans="1:11">
      <c r="B31" s="30" t="s">
        <v>45</v>
      </c>
      <c r="C31" s="30">
        <v>300000</v>
      </c>
    </row>
    <row r="32" spans="1:11">
      <c r="B32" s="30" t="s">
        <v>46</v>
      </c>
      <c r="C32" s="30">
        <v>300000</v>
      </c>
    </row>
    <row r="33" spans="2:3">
      <c r="B33" s="30" t="s">
        <v>48</v>
      </c>
      <c r="C33" s="30">
        <v>300000</v>
      </c>
    </row>
    <row r="34" spans="2:3">
      <c r="B34" s="30" t="s">
        <v>47</v>
      </c>
      <c r="C34" s="30">
        <v>1000000</v>
      </c>
    </row>
    <row r="35" spans="2:3">
      <c r="B35" s="30" t="s">
        <v>216</v>
      </c>
      <c r="C35" s="30">
        <v>1000000</v>
      </c>
    </row>
    <row r="36" spans="2:3" ht="21">
      <c r="B36" s="32" t="s">
        <v>214</v>
      </c>
      <c r="C36" s="30">
        <v>300000</v>
      </c>
    </row>
    <row r="37" spans="2:3">
      <c r="B37" s="30" t="s">
        <v>49</v>
      </c>
      <c r="C37" s="30">
        <v>300000</v>
      </c>
    </row>
    <row r="38" spans="2:3">
      <c r="B38" s="30" t="s">
        <v>53</v>
      </c>
      <c r="C38" s="30">
        <v>1000000</v>
      </c>
    </row>
    <row r="39" spans="2:3">
      <c r="B39" s="30" t="s">
        <v>54</v>
      </c>
      <c r="C39" s="30">
        <v>1500000</v>
      </c>
    </row>
    <row r="40" spans="2:3">
      <c r="B40" s="30" t="s">
        <v>55</v>
      </c>
      <c r="C40" s="30">
        <v>2000000</v>
      </c>
    </row>
    <row r="41" spans="2:3">
      <c r="B41" s="32" t="s">
        <v>63</v>
      </c>
      <c r="C41" s="30">
        <v>2500000</v>
      </c>
    </row>
    <row r="42" spans="2:3">
      <c r="B42" s="32" t="s">
        <v>64</v>
      </c>
      <c r="C42" s="30">
        <v>2500000</v>
      </c>
    </row>
    <row r="43" spans="2:3" ht="21">
      <c r="B43" s="32" t="s">
        <v>60</v>
      </c>
      <c r="C43" s="30">
        <v>1050000</v>
      </c>
    </row>
    <row r="44" spans="2:3" ht="21">
      <c r="B44" s="32" t="s">
        <v>61</v>
      </c>
      <c r="C44" s="30">
        <v>1550000</v>
      </c>
    </row>
    <row r="45" spans="2:3" ht="21">
      <c r="B45" s="32" t="s">
        <v>62</v>
      </c>
      <c r="C45" s="30">
        <v>2050000</v>
      </c>
    </row>
    <row r="46" spans="2:3" ht="21">
      <c r="B46" s="32" t="s">
        <v>66</v>
      </c>
      <c r="C46" s="30">
        <v>2550000</v>
      </c>
    </row>
    <row r="47" spans="2:3" ht="21">
      <c r="B47" s="32" t="s">
        <v>65</v>
      </c>
      <c r="C47" s="30">
        <v>2550000</v>
      </c>
    </row>
  </sheetData>
  <mergeCells count="19">
    <mergeCell ref="A2:L2"/>
    <mergeCell ref="A4:B4"/>
    <mergeCell ref="C4:I4"/>
    <mergeCell ref="A5:B5"/>
    <mergeCell ref="C5:I5"/>
    <mergeCell ref="A23:B23"/>
    <mergeCell ref="H9:H13"/>
    <mergeCell ref="I9:I13"/>
    <mergeCell ref="J9:J13"/>
    <mergeCell ref="K9:K13"/>
    <mergeCell ref="A15:A20"/>
    <mergeCell ref="B15:B20"/>
    <mergeCell ref="A9:B14"/>
    <mergeCell ref="C9:C14"/>
    <mergeCell ref="D9:D14"/>
    <mergeCell ref="G9:G13"/>
    <mergeCell ref="E9:F14"/>
    <mergeCell ref="E22:F22"/>
    <mergeCell ref="E23:F23"/>
  </mergeCells>
  <phoneticPr fontId="2"/>
  <conditionalFormatting sqref="E15:E21">
    <cfRule type="expression" dxfId="10" priority="10">
      <formula>COUNTIF($B$30:$B$37,$C15)&gt;0</formula>
    </cfRule>
  </conditionalFormatting>
  <dataValidations count="2">
    <dataValidation type="list" allowBlank="1" showInputMessage="1" showErrorMessage="1" sqref="E15:E21" xr:uid="{0BDC2B2C-7247-4BE9-A3BF-A15883ED3E35}">
      <formula1>"有,無"</formula1>
    </dataValidation>
    <dataValidation type="list" allowBlank="1" showInputMessage="1" showErrorMessage="1" sqref="C15:C20" xr:uid="{07D03BC8-1A19-4C15-ACD6-1BB41B7B04D4}">
      <formula1>$B$30:$B$47</formula1>
    </dataValidation>
  </dataValidations>
  <pageMargins left="0.70866141732283472" right="0.70866141732283472" top="0.74803149606299213" bottom="0.55118110236220474" header="0.31496062992125984" footer="0.31496062992125984"/>
  <pageSetup paperSize="9" scale="89" orientation="landscape" blackAndWhite="1" r:id="rId1"/>
  <ignoredErrors>
    <ignoredError sqref="G15:G21 F15:F21"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F338EB5-3E8C-4F56-BC5F-8184FC102C44}">
          <x14:formula1>
            <xm:f>データセット!$A$2:$A$67</xm:f>
          </x14:formula1>
          <xm:sqref>C5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F1E4D-F0AF-4F60-960C-82028391B251}">
  <sheetPr>
    <tabColor theme="9" tint="0.59999389629810485"/>
    <pageSetUpPr fitToPage="1"/>
  </sheetPr>
  <dimension ref="A1:M47"/>
  <sheetViews>
    <sheetView view="pageBreakPreview" zoomScaleNormal="100" zoomScaleSheetLayoutView="100" workbookViewId="0">
      <selection activeCell="F30" sqref="F30"/>
    </sheetView>
  </sheetViews>
  <sheetFormatPr defaultRowHeight="13"/>
  <cols>
    <col min="1" max="1" width="4.6328125" customWidth="1"/>
    <col min="2" max="2" width="15.6328125" customWidth="1"/>
    <col min="3" max="3" width="25.6328125" customWidth="1"/>
    <col min="4" max="4" width="11.6328125" hidden="1" customWidth="1"/>
    <col min="5" max="5" width="13.6328125" customWidth="1"/>
    <col min="6" max="6" width="2.7265625" customWidth="1"/>
    <col min="7" max="7" width="15.6328125" customWidth="1"/>
    <col min="8" max="8" width="12.6328125" customWidth="1"/>
    <col min="9" max="11" width="15.6328125" customWidth="1"/>
    <col min="12" max="12" width="11.6328125" customWidth="1"/>
  </cols>
  <sheetData>
    <row r="1" spans="1:13">
      <c r="A1" t="s">
        <v>0</v>
      </c>
    </row>
    <row r="2" spans="1:13" ht="19">
      <c r="A2" s="280" t="s">
        <v>1</v>
      </c>
      <c r="B2" s="280"/>
      <c r="C2" s="280"/>
      <c r="D2" s="280"/>
      <c r="E2" s="280"/>
      <c r="F2" s="280"/>
      <c r="G2" s="280"/>
      <c r="H2" s="280"/>
      <c r="I2" s="280"/>
      <c r="J2" s="280"/>
      <c r="K2" s="280"/>
      <c r="L2" s="280"/>
      <c r="M2" s="1"/>
    </row>
    <row r="3" spans="1:13" ht="15" customHeight="1">
      <c r="B3" s="76"/>
      <c r="C3" s="76"/>
      <c r="D3" s="76"/>
      <c r="E3" s="76"/>
      <c r="F3" s="112"/>
      <c r="G3" s="76"/>
      <c r="H3" s="76"/>
      <c r="I3" s="76"/>
      <c r="J3" s="76"/>
      <c r="K3" s="76"/>
      <c r="L3" s="1"/>
      <c r="M3" s="1"/>
    </row>
    <row r="4" spans="1:13" ht="20" customHeight="1">
      <c r="A4" s="272" t="s">
        <v>42</v>
      </c>
      <c r="B4" s="273"/>
      <c r="C4" s="276"/>
      <c r="D4" s="277"/>
      <c r="E4" s="277"/>
      <c r="F4" s="277"/>
      <c r="G4" s="277"/>
      <c r="H4" s="277"/>
      <c r="I4" s="277"/>
      <c r="J4" s="63"/>
      <c r="K4" s="76"/>
      <c r="L4" s="1"/>
      <c r="M4" s="1"/>
    </row>
    <row r="5" spans="1:13" ht="20" customHeight="1">
      <c r="A5" s="274" t="s">
        <v>43</v>
      </c>
      <c r="B5" s="275"/>
      <c r="C5" s="278"/>
      <c r="D5" s="279"/>
      <c r="E5" s="279"/>
      <c r="F5" s="279"/>
      <c r="G5" s="279"/>
      <c r="H5" s="279"/>
      <c r="I5" s="279"/>
      <c r="J5" s="63"/>
      <c r="K5" s="76"/>
      <c r="L5" s="1"/>
      <c r="M5" s="1"/>
    </row>
    <row r="6" spans="1:13" ht="15" customHeight="1">
      <c r="B6" s="29"/>
      <c r="C6" s="59" t="str">
        <f>IF(COUNTIF(データセット!B2:B33,C5),"※別記１のサービスに該当","")</f>
        <v/>
      </c>
      <c r="D6" s="76"/>
      <c r="E6" s="76"/>
      <c r="F6" s="112"/>
      <c r="G6" s="76"/>
      <c r="H6" s="76"/>
      <c r="I6" s="76"/>
      <c r="J6" s="76"/>
      <c r="K6" s="76"/>
      <c r="L6" s="1"/>
      <c r="M6" s="1"/>
    </row>
    <row r="7" spans="1:13" ht="15" customHeight="1">
      <c r="B7" s="29"/>
      <c r="C7" s="59" t="str">
        <f>IF(COUNTIF(データセット!C2:C42,C5),"※別記２のサービスに該当","")</f>
        <v/>
      </c>
      <c r="D7" s="76"/>
      <c r="E7" s="76"/>
      <c r="F7" s="112"/>
      <c r="G7" s="76"/>
      <c r="H7" s="76"/>
      <c r="I7" s="76"/>
      <c r="J7" s="76"/>
      <c r="K7" s="76"/>
      <c r="L7" s="1"/>
      <c r="M7" s="1"/>
    </row>
    <row r="8" spans="1:13" ht="15" customHeight="1">
      <c r="B8" s="29"/>
      <c r="C8" s="76"/>
      <c r="D8" s="76"/>
      <c r="E8" s="76"/>
      <c r="F8" s="112"/>
      <c r="G8" s="76"/>
      <c r="H8" s="76"/>
      <c r="I8" s="76"/>
      <c r="J8" s="76"/>
      <c r="K8" s="76"/>
      <c r="L8" s="1"/>
      <c r="M8" s="1"/>
    </row>
    <row r="9" spans="1:13" ht="12" customHeight="1">
      <c r="A9" s="293" t="s">
        <v>52</v>
      </c>
      <c r="B9" s="294"/>
      <c r="C9" s="281" t="s">
        <v>223</v>
      </c>
      <c r="D9" s="281" t="s">
        <v>213</v>
      </c>
      <c r="E9" s="299" t="s">
        <v>249</v>
      </c>
      <c r="F9" s="300"/>
      <c r="G9" s="281" t="s">
        <v>218</v>
      </c>
      <c r="H9" s="281" t="s">
        <v>248</v>
      </c>
      <c r="I9" s="281" t="s">
        <v>51</v>
      </c>
      <c r="J9" s="281" t="s">
        <v>219</v>
      </c>
      <c r="K9" s="284" t="s">
        <v>215</v>
      </c>
    </row>
    <row r="10" spans="1:13" ht="12" customHeight="1">
      <c r="A10" s="295"/>
      <c r="B10" s="296"/>
      <c r="C10" s="282"/>
      <c r="D10" s="282"/>
      <c r="E10" s="301"/>
      <c r="F10" s="302"/>
      <c r="G10" s="282"/>
      <c r="H10" s="282"/>
      <c r="I10" s="282"/>
      <c r="J10" s="282"/>
      <c r="K10" s="284"/>
    </row>
    <row r="11" spans="1:13" ht="12" customHeight="1">
      <c r="A11" s="295"/>
      <c r="B11" s="296"/>
      <c r="C11" s="282"/>
      <c r="D11" s="282"/>
      <c r="E11" s="301"/>
      <c r="F11" s="302"/>
      <c r="G11" s="282"/>
      <c r="H11" s="282"/>
      <c r="I11" s="282"/>
      <c r="J11" s="282"/>
      <c r="K11" s="284"/>
    </row>
    <row r="12" spans="1:13" ht="12" customHeight="1">
      <c r="A12" s="295"/>
      <c r="B12" s="296"/>
      <c r="C12" s="282"/>
      <c r="D12" s="282"/>
      <c r="E12" s="301"/>
      <c r="F12" s="302"/>
      <c r="G12" s="282"/>
      <c r="H12" s="282"/>
      <c r="I12" s="282"/>
      <c r="J12" s="282"/>
      <c r="K12" s="284"/>
    </row>
    <row r="13" spans="1:13" ht="12" customHeight="1">
      <c r="A13" s="295"/>
      <c r="B13" s="296"/>
      <c r="C13" s="282"/>
      <c r="D13" s="282"/>
      <c r="E13" s="301"/>
      <c r="F13" s="302"/>
      <c r="G13" s="283"/>
      <c r="H13" s="283"/>
      <c r="I13" s="283"/>
      <c r="J13" s="283"/>
      <c r="K13" s="285"/>
    </row>
    <row r="14" spans="1:13" ht="13" customHeight="1">
      <c r="A14" s="297"/>
      <c r="B14" s="298"/>
      <c r="C14" s="292"/>
      <c r="D14" s="292"/>
      <c r="E14" s="303"/>
      <c r="F14" s="304"/>
      <c r="G14" s="31" t="s">
        <v>4</v>
      </c>
      <c r="H14" s="31" t="s">
        <v>5</v>
      </c>
      <c r="I14" s="31" t="s">
        <v>6</v>
      </c>
      <c r="J14" s="31" t="s">
        <v>7</v>
      </c>
      <c r="K14" s="31" t="s">
        <v>58</v>
      </c>
    </row>
    <row r="15" spans="1:13" ht="35" customHeight="1">
      <c r="A15" s="286">
        <v>1</v>
      </c>
      <c r="B15" s="289" t="s">
        <v>2</v>
      </c>
      <c r="C15" s="177"/>
      <c r="D15" s="178" t="str">
        <f t="shared" ref="D15:D20" si="0">IF(C15="","",VLOOKUP(C15,$B$30:$C$47,2,FALSE))</f>
        <v/>
      </c>
      <c r="E15" s="179"/>
      <c r="F15" s="180" t="str">
        <f t="shared" ref="F15:F21" si="1">IF(COUNTIF($B$30:$B$37,$C15)&gt;0,"対象外","")</f>
        <v/>
      </c>
      <c r="G15" s="181" t="str">
        <f>IF(E15="有",D15+150000,D15)</f>
        <v/>
      </c>
      <c r="H15" s="182"/>
      <c r="I15" s="183"/>
      <c r="J15" s="184" t="str">
        <f>IF(I15="","",ROUNDDOWN(I15*0.8,0))</f>
        <v/>
      </c>
      <c r="K15" s="184" t="str">
        <f>IF(I15="","",IF(J15&gt;G15*H15,G15*H15,ROUNDDOWN(J15,-3)))</f>
        <v/>
      </c>
    </row>
    <row r="16" spans="1:13" ht="35" customHeight="1">
      <c r="A16" s="286"/>
      <c r="B16" s="289"/>
      <c r="C16" s="185"/>
      <c r="D16" s="186" t="str">
        <f t="shared" si="0"/>
        <v/>
      </c>
      <c r="E16" s="187"/>
      <c r="F16" s="188" t="str">
        <f t="shared" si="1"/>
        <v/>
      </c>
      <c r="G16" s="189" t="str">
        <f t="shared" ref="G16:G20" si="2">IF(E16="有",D16+150000,D16)</f>
        <v/>
      </c>
      <c r="H16" s="190"/>
      <c r="I16" s="191"/>
      <c r="J16" s="192" t="str">
        <f t="shared" ref="J16:J22" si="3">IF(I16="","",ROUNDDOWN(I16*0.8,0))</f>
        <v/>
      </c>
      <c r="K16" s="192" t="str">
        <f t="shared" ref="K16:K19" si="4">IF(I16="","",IF(J16&gt;G16*H16,G16*H16,ROUNDDOWN(J16,-3)))</f>
        <v/>
      </c>
    </row>
    <row r="17" spans="1:11" ht="35" customHeight="1">
      <c r="A17" s="286"/>
      <c r="B17" s="289"/>
      <c r="C17" s="185"/>
      <c r="D17" s="186" t="str">
        <f t="shared" si="0"/>
        <v/>
      </c>
      <c r="E17" s="187"/>
      <c r="F17" s="188" t="str">
        <f t="shared" si="1"/>
        <v/>
      </c>
      <c r="G17" s="189" t="str">
        <f t="shared" si="2"/>
        <v/>
      </c>
      <c r="H17" s="190"/>
      <c r="I17" s="191"/>
      <c r="J17" s="192" t="str">
        <f t="shared" si="3"/>
        <v/>
      </c>
      <c r="K17" s="192" t="str">
        <f t="shared" si="4"/>
        <v/>
      </c>
    </row>
    <row r="18" spans="1:11" ht="35" customHeight="1">
      <c r="A18" s="286"/>
      <c r="B18" s="289"/>
      <c r="C18" s="185"/>
      <c r="D18" s="186" t="str">
        <f t="shared" si="0"/>
        <v/>
      </c>
      <c r="E18" s="187"/>
      <c r="F18" s="188" t="str">
        <f t="shared" si="1"/>
        <v/>
      </c>
      <c r="G18" s="189" t="str">
        <f t="shared" si="2"/>
        <v/>
      </c>
      <c r="H18" s="190"/>
      <c r="I18" s="191"/>
      <c r="J18" s="192" t="str">
        <f t="shared" si="3"/>
        <v/>
      </c>
      <c r="K18" s="192" t="str">
        <f t="shared" si="4"/>
        <v/>
      </c>
    </row>
    <row r="19" spans="1:11" ht="35" customHeight="1">
      <c r="A19" s="286"/>
      <c r="B19" s="289"/>
      <c r="C19" s="185"/>
      <c r="D19" s="186" t="str">
        <f t="shared" si="0"/>
        <v/>
      </c>
      <c r="E19" s="187"/>
      <c r="F19" s="188" t="str">
        <f t="shared" si="1"/>
        <v/>
      </c>
      <c r="G19" s="189" t="str">
        <f t="shared" si="2"/>
        <v/>
      </c>
      <c r="H19" s="190"/>
      <c r="I19" s="191"/>
      <c r="J19" s="192" t="str">
        <f t="shared" si="3"/>
        <v/>
      </c>
      <c r="K19" s="192" t="str">
        <f t="shared" si="4"/>
        <v/>
      </c>
    </row>
    <row r="20" spans="1:11" ht="35" customHeight="1">
      <c r="A20" s="287"/>
      <c r="B20" s="289"/>
      <c r="C20" s="207"/>
      <c r="D20" s="208" t="str">
        <f t="shared" si="0"/>
        <v/>
      </c>
      <c r="E20" s="209"/>
      <c r="F20" s="210" t="str">
        <f t="shared" si="1"/>
        <v/>
      </c>
      <c r="G20" s="211" t="str">
        <f t="shared" si="2"/>
        <v/>
      </c>
      <c r="H20" s="212"/>
      <c r="I20" s="213"/>
      <c r="J20" s="214" t="str">
        <f t="shared" si="3"/>
        <v/>
      </c>
      <c r="K20" s="214" t="str">
        <f>IF(I20="","",IF(J20&gt;G20*H20,G20*H20,ROUNDDOWN(J20,-3)))</f>
        <v/>
      </c>
    </row>
    <row r="21" spans="1:11" ht="35" customHeight="1">
      <c r="A21" s="150">
        <v>2</v>
      </c>
      <c r="B21" s="155" t="s">
        <v>3</v>
      </c>
      <c r="C21" s="194"/>
      <c r="D21" s="44">
        <v>10000000</v>
      </c>
      <c r="E21" s="138"/>
      <c r="F21" s="121" t="str">
        <f t="shared" si="1"/>
        <v/>
      </c>
      <c r="G21" s="55">
        <f>IF(E21="有",D21+150000,D21)</f>
        <v>10000000</v>
      </c>
      <c r="H21" s="194"/>
      <c r="I21" s="139"/>
      <c r="J21" s="28" t="str">
        <f t="shared" si="3"/>
        <v/>
      </c>
      <c r="K21" s="28" t="str">
        <f>IF(I21="","",IF(J21&gt;G21,G21,ROUNDDOWN(J21,-3)))</f>
        <v/>
      </c>
    </row>
    <row r="22" spans="1:11" ht="35" customHeight="1">
      <c r="A22" s="158">
        <v>3</v>
      </c>
      <c r="B22" s="151" t="s">
        <v>50</v>
      </c>
      <c r="C22" s="193"/>
      <c r="D22" s="175">
        <v>480000</v>
      </c>
      <c r="E22" s="305"/>
      <c r="F22" s="306"/>
      <c r="G22" s="175">
        <v>480000</v>
      </c>
      <c r="H22" s="193"/>
      <c r="I22" s="173"/>
      <c r="J22" s="174" t="str">
        <f t="shared" si="3"/>
        <v/>
      </c>
      <c r="K22" s="174" t="str">
        <f>IF(I22="","",IF(J22&gt;G22,G22,ROUNDDOWN(J22,-3)))</f>
        <v/>
      </c>
    </row>
    <row r="23" spans="1:11" ht="35" customHeight="1">
      <c r="A23" s="290" t="s">
        <v>9</v>
      </c>
      <c r="B23" s="291"/>
      <c r="C23" s="194"/>
      <c r="D23" s="45"/>
      <c r="E23" s="307"/>
      <c r="F23" s="308"/>
      <c r="G23" s="194"/>
      <c r="H23" s="194"/>
      <c r="I23" s="28">
        <f t="shared" ref="I23:J23" si="5">SUM(I15:I22)</f>
        <v>0</v>
      </c>
      <c r="J23" s="116">
        <f t="shared" si="5"/>
        <v>0</v>
      </c>
      <c r="K23" s="28">
        <f>SUM(K15:K22)</f>
        <v>0</v>
      </c>
    </row>
    <row r="24" spans="1:11" ht="12" customHeight="1">
      <c r="A24" s="3" t="s">
        <v>57</v>
      </c>
      <c r="B24" s="60"/>
      <c r="C24" s="4"/>
      <c r="D24" s="4"/>
      <c r="E24" s="4"/>
      <c r="F24" s="4"/>
      <c r="G24" s="4"/>
      <c r="H24" s="4"/>
      <c r="I24" s="61"/>
      <c r="J24" s="62"/>
      <c r="K24" s="61"/>
    </row>
    <row r="25" spans="1:11" ht="12" customHeight="1">
      <c r="A25" s="3" t="s">
        <v>59</v>
      </c>
      <c r="C25" s="3"/>
    </row>
    <row r="26" spans="1:11" ht="12" customHeight="1">
      <c r="A26" s="3" t="s">
        <v>224</v>
      </c>
      <c r="C26" s="3"/>
    </row>
    <row r="27" spans="1:11" ht="12" customHeight="1">
      <c r="A27" s="3" t="s">
        <v>305</v>
      </c>
    </row>
    <row r="28" spans="1:11" ht="12" customHeight="1">
      <c r="A28" s="3" t="s">
        <v>217</v>
      </c>
      <c r="C28" s="3"/>
    </row>
    <row r="30" spans="1:11">
      <c r="B30" s="30" t="s">
        <v>44</v>
      </c>
      <c r="C30" s="30">
        <v>1000000</v>
      </c>
    </row>
    <row r="31" spans="1:11">
      <c r="B31" s="30" t="s">
        <v>45</v>
      </c>
      <c r="C31" s="30">
        <v>300000</v>
      </c>
    </row>
    <row r="32" spans="1:11">
      <c r="B32" s="30" t="s">
        <v>46</v>
      </c>
      <c r="C32" s="30">
        <v>300000</v>
      </c>
    </row>
    <row r="33" spans="2:3">
      <c r="B33" s="30" t="s">
        <v>48</v>
      </c>
      <c r="C33" s="30">
        <v>300000</v>
      </c>
    </row>
    <row r="34" spans="2:3">
      <c r="B34" s="30" t="s">
        <v>47</v>
      </c>
      <c r="C34" s="30">
        <v>1000000</v>
      </c>
    </row>
    <row r="35" spans="2:3">
      <c r="B35" s="30" t="s">
        <v>216</v>
      </c>
      <c r="C35" s="30">
        <v>1000000</v>
      </c>
    </row>
    <row r="36" spans="2:3" ht="21">
      <c r="B36" s="32" t="s">
        <v>214</v>
      </c>
      <c r="C36" s="30">
        <v>300000</v>
      </c>
    </row>
    <row r="37" spans="2:3">
      <c r="B37" s="30" t="s">
        <v>49</v>
      </c>
      <c r="C37" s="30">
        <v>300000</v>
      </c>
    </row>
    <row r="38" spans="2:3">
      <c r="B38" s="30" t="s">
        <v>53</v>
      </c>
      <c r="C38" s="30">
        <v>1000000</v>
      </c>
    </row>
    <row r="39" spans="2:3">
      <c r="B39" s="30" t="s">
        <v>54</v>
      </c>
      <c r="C39" s="30">
        <v>1500000</v>
      </c>
    </row>
    <row r="40" spans="2:3">
      <c r="B40" s="30" t="s">
        <v>55</v>
      </c>
      <c r="C40" s="30">
        <v>2000000</v>
      </c>
    </row>
    <row r="41" spans="2:3">
      <c r="B41" s="32" t="s">
        <v>63</v>
      </c>
      <c r="C41" s="30">
        <v>2500000</v>
      </c>
    </row>
    <row r="42" spans="2:3">
      <c r="B42" s="32" t="s">
        <v>64</v>
      </c>
      <c r="C42" s="30">
        <v>2500000</v>
      </c>
    </row>
    <row r="43" spans="2:3" ht="21">
      <c r="B43" s="32" t="s">
        <v>60</v>
      </c>
      <c r="C43" s="30">
        <v>1050000</v>
      </c>
    </row>
    <row r="44" spans="2:3" ht="21">
      <c r="B44" s="32" t="s">
        <v>61</v>
      </c>
      <c r="C44" s="30">
        <v>1550000</v>
      </c>
    </row>
    <row r="45" spans="2:3" ht="21">
      <c r="B45" s="32" t="s">
        <v>62</v>
      </c>
      <c r="C45" s="30">
        <v>2050000</v>
      </c>
    </row>
    <row r="46" spans="2:3" ht="21">
      <c r="B46" s="32" t="s">
        <v>66</v>
      </c>
      <c r="C46" s="30">
        <v>2550000</v>
      </c>
    </row>
    <row r="47" spans="2:3" ht="21">
      <c r="B47" s="32" t="s">
        <v>65</v>
      </c>
      <c r="C47" s="30">
        <v>2550000</v>
      </c>
    </row>
  </sheetData>
  <mergeCells count="19">
    <mergeCell ref="A2:L2"/>
    <mergeCell ref="A4:B4"/>
    <mergeCell ref="C4:I4"/>
    <mergeCell ref="A5:B5"/>
    <mergeCell ref="C5:I5"/>
    <mergeCell ref="A23:B23"/>
    <mergeCell ref="H9:H13"/>
    <mergeCell ref="I9:I13"/>
    <mergeCell ref="J9:J13"/>
    <mergeCell ref="K9:K13"/>
    <mergeCell ref="A15:A20"/>
    <mergeCell ref="B15:B20"/>
    <mergeCell ref="A9:B14"/>
    <mergeCell ref="C9:C14"/>
    <mergeCell ref="D9:D14"/>
    <mergeCell ref="G9:G13"/>
    <mergeCell ref="E9:F14"/>
    <mergeCell ref="E22:F22"/>
    <mergeCell ref="E23:F23"/>
  </mergeCells>
  <phoneticPr fontId="2"/>
  <conditionalFormatting sqref="E15:E21">
    <cfRule type="expression" dxfId="9" priority="11">
      <formula>COUNTIF($B$30:$B$37,$C15)&gt;0</formula>
    </cfRule>
  </conditionalFormatting>
  <dataValidations count="2">
    <dataValidation type="list" allowBlank="1" showInputMessage="1" showErrorMessage="1" sqref="E15:E21" xr:uid="{E92C1500-3B2E-4E60-9624-CC1C8312F518}">
      <formula1>"有,無"</formula1>
    </dataValidation>
    <dataValidation type="list" allowBlank="1" showInputMessage="1" showErrorMessage="1" sqref="C15:C20" xr:uid="{C26B24F4-CD93-4DB4-A27F-BD5E0259C781}">
      <formula1>$B$30:$B$47</formula1>
    </dataValidation>
  </dataValidations>
  <pageMargins left="0.70866141732283472" right="0.70866141732283472" top="0.74803149606299213" bottom="0.55118110236220474" header="0.31496062992125984" footer="0.31496062992125984"/>
  <pageSetup paperSize="9" scale="89" orientation="landscape" blackAndWhite="1" r:id="rId1"/>
  <ignoredErrors>
    <ignoredError sqref="G15:G21 F15:F21"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7F5D7C8-E6BE-4060-81AA-4D82B307ECC9}">
          <x14:formula1>
            <xm:f>データセット!$A$2:$A$67</xm:f>
          </x14:formula1>
          <xm:sqref>C5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81966-C6A7-430A-B37E-25494EB85009}">
  <sheetPr>
    <tabColor theme="9" tint="0.59999389629810485"/>
    <pageSetUpPr fitToPage="1"/>
  </sheetPr>
  <dimension ref="A1:M47"/>
  <sheetViews>
    <sheetView view="pageBreakPreview" zoomScaleNormal="100" zoomScaleSheetLayoutView="100" workbookViewId="0">
      <selection activeCell="F30" sqref="F30"/>
    </sheetView>
  </sheetViews>
  <sheetFormatPr defaultRowHeight="13"/>
  <cols>
    <col min="1" max="1" width="4.6328125" customWidth="1"/>
    <col min="2" max="2" width="15.6328125" customWidth="1"/>
    <col min="3" max="3" width="25.6328125" customWidth="1"/>
    <col min="4" max="4" width="11.6328125" hidden="1" customWidth="1"/>
    <col min="5" max="5" width="13.6328125" customWidth="1"/>
    <col min="6" max="6" width="2.7265625" customWidth="1"/>
    <col min="7" max="7" width="15.6328125" customWidth="1"/>
    <col min="8" max="8" width="12.6328125" customWidth="1"/>
    <col min="9" max="11" width="15.6328125" customWidth="1"/>
    <col min="12" max="12" width="11.6328125" customWidth="1"/>
  </cols>
  <sheetData>
    <row r="1" spans="1:13">
      <c r="A1" t="s">
        <v>0</v>
      </c>
    </row>
    <row r="2" spans="1:13" ht="19">
      <c r="A2" s="280" t="s">
        <v>1</v>
      </c>
      <c r="B2" s="280"/>
      <c r="C2" s="280"/>
      <c r="D2" s="280"/>
      <c r="E2" s="280"/>
      <c r="F2" s="280"/>
      <c r="G2" s="280"/>
      <c r="H2" s="280"/>
      <c r="I2" s="280"/>
      <c r="J2" s="280"/>
      <c r="K2" s="280"/>
      <c r="L2" s="280"/>
      <c r="M2" s="1"/>
    </row>
    <row r="3" spans="1:13" ht="15" customHeight="1">
      <c r="B3" s="76"/>
      <c r="C3" s="76"/>
      <c r="D3" s="76"/>
      <c r="E3" s="76"/>
      <c r="F3" s="112"/>
      <c r="G3" s="76"/>
      <c r="H3" s="76"/>
      <c r="I3" s="76"/>
      <c r="J3" s="76"/>
      <c r="K3" s="76"/>
      <c r="L3" s="1"/>
      <c r="M3" s="1"/>
    </row>
    <row r="4" spans="1:13" ht="20" customHeight="1">
      <c r="A4" s="272" t="s">
        <v>42</v>
      </c>
      <c r="B4" s="273"/>
      <c r="C4" s="276"/>
      <c r="D4" s="277"/>
      <c r="E4" s="277"/>
      <c r="F4" s="277"/>
      <c r="G4" s="277"/>
      <c r="H4" s="277"/>
      <c r="I4" s="277"/>
      <c r="J4" s="63"/>
      <c r="K4" s="76"/>
      <c r="L4" s="1"/>
      <c r="M4" s="1"/>
    </row>
    <row r="5" spans="1:13" ht="20" customHeight="1">
      <c r="A5" s="274" t="s">
        <v>43</v>
      </c>
      <c r="B5" s="275"/>
      <c r="C5" s="278"/>
      <c r="D5" s="279"/>
      <c r="E5" s="279"/>
      <c r="F5" s="279"/>
      <c r="G5" s="279"/>
      <c r="H5" s="279"/>
      <c r="I5" s="279"/>
      <c r="J5" s="63"/>
      <c r="K5" s="76"/>
      <c r="L5" s="1"/>
      <c r="M5" s="1"/>
    </row>
    <row r="6" spans="1:13" ht="15" customHeight="1">
      <c r="B6" s="29"/>
      <c r="C6" s="59" t="str">
        <f>IF(COUNTIF(データセット!B2:B33,C5),"※別記１のサービスに該当","")</f>
        <v/>
      </c>
      <c r="D6" s="76"/>
      <c r="E6" s="76"/>
      <c r="F6" s="112"/>
      <c r="G6" s="76"/>
      <c r="H6" s="76"/>
      <c r="I6" s="76"/>
      <c r="J6" s="76"/>
      <c r="K6" s="76"/>
      <c r="L6" s="1"/>
      <c r="M6" s="1"/>
    </row>
    <row r="7" spans="1:13" ht="15" customHeight="1">
      <c r="B7" s="29"/>
      <c r="C7" s="59" t="str">
        <f>IF(COUNTIF(データセット!C2:C42,C5),"※別記２のサービスに該当","")</f>
        <v/>
      </c>
      <c r="D7" s="76"/>
      <c r="E7" s="76"/>
      <c r="F7" s="112"/>
      <c r="G7" s="76"/>
      <c r="H7" s="76"/>
      <c r="I7" s="76"/>
      <c r="J7" s="76"/>
      <c r="K7" s="76"/>
      <c r="L7" s="1"/>
      <c r="M7" s="1"/>
    </row>
    <row r="8" spans="1:13" ht="15" customHeight="1">
      <c r="B8" s="29"/>
      <c r="C8" s="76"/>
      <c r="D8" s="76"/>
      <c r="E8" s="76"/>
      <c r="F8" s="112"/>
      <c r="G8" s="76"/>
      <c r="H8" s="76"/>
      <c r="I8" s="76"/>
      <c r="J8" s="76"/>
      <c r="K8" s="76"/>
      <c r="L8" s="1"/>
      <c r="M8" s="1"/>
    </row>
    <row r="9" spans="1:13" ht="12" customHeight="1">
      <c r="A9" s="293" t="s">
        <v>52</v>
      </c>
      <c r="B9" s="294"/>
      <c r="C9" s="281" t="s">
        <v>223</v>
      </c>
      <c r="D9" s="281" t="s">
        <v>213</v>
      </c>
      <c r="E9" s="299" t="s">
        <v>249</v>
      </c>
      <c r="F9" s="300"/>
      <c r="G9" s="281" t="s">
        <v>218</v>
      </c>
      <c r="H9" s="281" t="s">
        <v>248</v>
      </c>
      <c r="I9" s="281" t="s">
        <v>51</v>
      </c>
      <c r="J9" s="281" t="s">
        <v>219</v>
      </c>
      <c r="K9" s="284" t="s">
        <v>215</v>
      </c>
    </row>
    <row r="10" spans="1:13" ht="12" customHeight="1">
      <c r="A10" s="295"/>
      <c r="B10" s="296"/>
      <c r="C10" s="282"/>
      <c r="D10" s="282"/>
      <c r="E10" s="301"/>
      <c r="F10" s="302"/>
      <c r="G10" s="282"/>
      <c r="H10" s="282"/>
      <c r="I10" s="282"/>
      <c r="J10" s="282"/>
      <c r="K10" s="284"/>
    </row>
    <row r="11" spans="1:13" ht="12" customHeight="1">
      <c r="A11" s="295"/>
      <c r="B11" s="296"/>
      <c r="C11" s="282"/>
      <c r="D11" s="282"/>
      <c r="E11" s="301"/>
      <c r="F11" s="302"/>
      <c r="G11" s="282"/>
      <c r="H11" s="282"/>
      <c r="I11" s="282"/>
      <c r="J11" s="282"/>
      <c r="K11" s="284"/>
    </row>
    <row r="12" spans="1:13" ht="12" customHeight="1">
      <c r="A12" s="295"/>
      <c r="B12" s="296"/>
      <c r="C12" s="282"/>
      <c r="D12" s="282"/>
      <c r="E12" s="301"/>
      <c r="F12" s="302"/>
      <c r="G12" s="282"/>
      <c r="H12" s="282"/>
      <c r="I12" s="282"/>
      <c r="J12" s="282"/>
      <c r="K12" s="284"/>
    </row>
    <row r="13" spans="1:13" ht="12" customHeight="1">
      <c r="A13" s="295"/>
      <c r="B13" s="296"/>
      <c r="C13" s="282"/>
      <c r="D13" s="282"/>
      <c r="E13" s="301"/>
      <c r="F13" s="302"/>
      <c r="G13" s="283"/>
      <c r="H13" s="283"/>
      <c r="I13" s="283"/>
      <c r="J13" s="283"/>
      <c r="K13" s="285"/>
    </row>
    <row r="14" spans="1:13" ht="13" customHeight="1">
      <c r="A14" s="297"/>
      <c r="B14" s="298"/>
      <c r="C14" s="292"/>
      <c r="D14" s="292"/>
      <c r="E14" s="303"/>
      <c r="F14" s="304"/>
      <c r="G14" s="31" t="s">
        <v>4</v>
      </c>
      <c r="H14" s="31" t="s">
        <v>5</v>
      </c>
      <c r="I14" s="31" t="s">
        <v>6</v>
      </c>
      <c r="J14" s="31" t="s">
        <v>7</v>
      </c>
      <c r="K14" s="31" t="s">
        <v>58</v>
      </c>
    </row>
    <row r="15" spans="1:13" ht="35" customHeight="1">
      <c r="A15" s="286">
        <v>1</v>
      </c>
      <c r="B15" s="289" t="s">
        <v>2</v>
      </c>
      <c r="C15" s="177"/>
      <c r="D15" s="178" t="str">
        <f t="shared" ref="D15:D20" si="0">IF(C15="","",VLOOKUP(C15,$B$30:$C$47,2,FALSE))</f>
        <v/>
      </c>
      <c r="E15" s="179"/>
      <c r="F15" s="180" t="str">
        <f t="shared" ref="F15:F21" si="1">IF(COUNTIF($B$30:$B$37,$C15)&gt;0,"対象外","")</f>
        <v/>
      </c>
      <c r="G15" s="181" t="str">
        <f>IF(E15="有",D15+150000,D15)</f>
        <v/>
      </c>
      <c r="H15" s="182"/>
      <c r="I15" s="183"/>
      <c r="J15" s="184" t="str">
        <f>IF(I15="","",ROUNDDOWN(I15*0.8,0))</f>
        <v/>
      </c>
      <c r="K15" s="184" t="str">
        <f>IF(I15="","",IF(J15&gt;G15*H15,G15*H15,ROUNDDOWN(J15,-3)))</f>
        <v/>
      </c>
    </row>
    <row r="16" spans="1:13" ht="35" customHeight="1">
      <c r="A16" s="286"/>
      <c r="B16" s="289"/>
      <c r="C16" s="185"/>
      <c r="D16" s="186" t="str">
        <f t="shared" si="0"/>
        <v/>
      </c>
      <c r="E16" s="187"/>
      <c r="F16" s="188" t="str">
        <f t="shared" si="1"/>
        <v/>
      </c>
      <c r="G16" s="189" t="str">
        <f t="shared" ref="G16:G20" si="2">IF(E16="有",D16+150000,D16)</f>
        <v/>
      </c>
      <c r="H16" s="190"/>
      <c r="I16" s="191"/>
      <c r="J16" s="192" t="str">
        <f t="shared" ref="J16:J22" si="3">IF(I16="","",ROUNDDOWN(I16*0.8,0))</f>
        <v/>
      </c>
      <c r="K16" s="192" t="str">
        <f t="shared" ref="K16:K19" si="4">IF(I16="","",IF(J16&gt;G16*H16,G16*H16,ROUNDDOWN(J16,-3)))</f>
        <v/>
      </c>
    </row>
    <row r="17" spans="1:11" ht="35" customHeight="1">
      <c r="A17" s="286"/>
      <c r="B17" s="289"/>
      <c r="C17" s="185"/>
      <c r="D17" s="186" t="str">
        <f t="shared" si="0"/>
        <v/>
      </c>
      <c r="E17" s="187"/>
      <c r="F17" s="188" t="str">
        <f t="shared" si="1"/>
        <v/>
      </c>
      <c r="G17" s="189" t="str">
        <f t="shared" si="2"/>
        <v/>
      </c>
      <c r="H17" s="190"/>
      <c r="I17" s="191"/>
      <c r="J17" s="192" t="str">
        <f t="shared" si="3"/>
        <v/>
      </c>
      <c r="K17" s="192" t="str">
        <f t="shared" si="4"/>
        <v/>
      </c>
    </row>
    <row r="18" spans="1:11" ht="35" customHeight="1">
      <c r="A18" s="286"/>
      <c r="B18" s="289"/>
      <c r="C18" s="196"/>
      <c r="D18" s="197" t="str">
        <f t="shared" si="0"/>
        <v/>
      </c>
      <c r="E18" s="198"/>
      <c r="F18" s="199" t="str">
        <f t="shared" si="1"/>
        <v/>
      </c>
      <c r="G18" s="200" t="str">
        <f t="shared" si="2"/>
        <v/>
      </c>
      <c r="H18" s="201"/>
      <c r="I18" s="202"/>
      <c r="J18" s="203" t="str">
        <f t="shared" si="3"/>
        <v/>
      </c>
      <c r="K18" s="203" t="str">
        <f t="shared" si="4"/>
        <v/>
      </c>
    </row>
    <row r="19" spans="1:11" ht="35" customHeight="1">
      <c r="A19" s="286"/>
      <c r="B19" s="289"/>
      <c r="C19" s="185"/>
      <c r="D19" s="186" t="str">
        <f t="shared" si="0"/>
        <v/>
      </c>
      <c r="E19" s="187"/>
      <c r="F19" s="188" t="str">
        <f t="shared" si="1"/>
        <v/>
      </c>
      <c r="G19" s="189" t="str">
        <f t="shared" si="2"/>
        <v/>
      </c>
      <c r="H19" s="190"/>
      <c r="I19" s="191"/>
      <c r="J19" s="192" t="str">
        <f t="shared" si="3"/>
        <v/>
      </c>
      <c r="K19" s="192" t="str">
        <f t="shared" si="4"/>
        <v/>
      </c>
    </row>
    <row r="20" spans="1:11" ht="35" customHeight="1">
      <c r="A20" s="287"/>
      <c r="B20" s="289"/>
      <c r="C20" s="207"/>
      <c r="D20" s="208" t="str">
        <f t="shared" si="0"/>
        <v/>
      </c>
      <c r="E20" s="209"/>
      <c r="F20" s="210" t="str">
        <f t="shared" si="1"/>
        <v/>
      </c>
      <c r="G20" s="211" t="str">
        <f t="shared" si="2"/>
        <v/>
      </c>
      <c r="H20" s="212"/>
      <c r="I20" s="213"/>
      <c r="J20" s="214" t="str">
        <f t="shared" si="3"/>
        <v/>
      </c>
      <c r="K20" s="214" t="str">
        <f>IF(I20="","",IF(J20&gt;G20*H20,G20*H20,ROUNDDOWN(J20,-3)))</f>
        <v/>
      </c>
    </row>
    <row r="21" spans="1:11" ht="35" customHeight="1">
      <c r="A21" s="150">
        <v>2</v>
      </c>
      <c r="B21" s="155" t="s">
        <v>3</v>
      </c>
      <c r="C21" s="194"/>
      <c r="D21" s="44">
        <v>10000000</v>
      </c>
      <c r="E21" s="138"/>
      <c r="F21" s="121" t="str">
        <f t="shared" si="1"/>
        <v/>
      </c>
      <c r="G21" s="55">
        <f>IF(E21="有",D21+150000,D21)</f>
        <v>10000000</v>
      </c>
      <c r="H21" s="194"/>
      <c r="I21" s="139"/>
      <c r="J21" s="28" t="str">
        <f t="shared" si="3"/>
        <v/>
      </c>
      <c r="K21" s="28" t="str">
        <f>IF(I21="","",IF(J21&gt;G21,G21,ROUNDDOWN(J21,-3)))</f>
        <v/>
      </c>
    </row>
    <row r="22" spans="1:11" ht="35" customHeight="1">
      <c r="A22" s="158">
        <v>3</v>
      </c>
      <c r="B22" s="151" t="s">
        <v>50</v>
      </c>
      <c r="C22" s="193"/>
      <c r="D22" s="175">
        <v>480000</v>
      </c>
      <c r="E22" s="305"/>
      <c r="F22" s="306"/>
      <c r="G22" s="175">
        <v>480000</v>
      </c>
      <c r="H22" s="193"/>
      <c r="I22" s="173"/>
      <c r="J22" s="174" t="str">
        <f t="shared" si="3"/>
        <v/>
      </c>
      <c r="K22" s="174" t="str">
        <f>IF(I22="","",IF(J22&gt;G22,G22,ROUNDDOWN(J22,-3)))</f>
        <v/>
      </c>
    </row>
    <row r="23" spans="1:11" ht="35" customHeight="1">
      <c r="A23" s="297" t="s">
        <v>9</v>
      </c>
      <c r="B23" s="298"/>
      <c r="C23" s="193"/>
      <c r="D23" s="176"/>
      <c r="E23" s="305"/>
      <c r="F23" s="306"/>
      <c r="G23" s="193"/>
      <c r="H23" s="193"/>
      <c r="I23" s="174">
        <f t="shared" ref="I23:J23" si="5">SUM(I15:I22)</f>
        <v>0</v>
      </c>
      <c r="J23" s="204">
        <f t="shared" si="5"/>
        <v>0</v>
      </c>
      <c r="K23" s="174">
        <f>SUM(K15:K22)</f>
        <v>0</v>
      </c>
    </row>
    <row r="24" spans="1:11" ht="12" customHeight="1">
      <c r="A24" s="3" t="s">
        <v>57</v>
      </c>
      <c r="B24" s="60"/>
      <c r="C24" s="4"/>
      <c r="D24" s="4"/>
      <c r="E24" s="4"/>
      <c r="F24" s="4"/>
      <c r="G24" s="4"/>
      <c r="H24" s="4"/>
      <c r="I24" s="61"/>
      <c r="J24" s="62"/>
      <c r="K24" s="61"/>
    </row>
    <row r="25" spans="1:11" ht="12" customHeight="1">
      <c r="A25" s="3" t="s">
        <v>59</v>
      </c>
      <c r="C25" s="3"/>
    </row>
    <row r="26" spans="1:11" ht="12" customHeight="1">
      <c r="A26" s="3" t="s">
        <v>224</v>
      </c>
      <c r="C26" s="3"/>
    </row>
    <row r="27" spans="1:11" ht="12" customHeight="1">
      <c r="A27" s="3" t="s">
        <v>305</v>
      </c>
    </row>
    <row r="28" spans="1:11" ht="12" customHeight="1">
      <c r="A28" s="3" t="s">
        <v>217</v>
      </c>
      <c r="C28" s="3"/>
    </row>
    <row r="30" spans="1:11">
      <c r="B30" s="30" t="s">
        <v>44</v>
      </c>
      <c r="C30" s="30">
        <v>1000000</v>
      </c>
    </row>
    <row r="31" spans="1:11">
      <c r="B31" s="30" t="s">
        <v>45</v>
      </c>
      <c r="C31" s="30">
        <v>300000</v>
      </c>
    </row>
    <row r="32" spans="1:11">
      <c r="B32" s="30" t="s">
        <v>46</v>
      </c>
      <c r="C32" s="30">
        <v>300000</v>
      </c>
    </row>
    <row r="33" spans="2:3">
      <c r="B33" s="30" t="s">
        <v>48</v>
      </c>
      <c r="C33" s="30">
        <v>300000</v>
      </c>
    </row>
    <row r="34" spans="2:3">
      <c r="B34" s="30" t="s">
        <v>47</v>
      </c>
      <c r="C34" s="30">
        <v>1000000</v>
      </c>
    </row>
    <row r="35" spans="2:3">
      <c r="B35" s="30" t="s">
        <v>216</v>
      </c>
      <c r="C35" s="30">
        <v>1000000</v>
      </c>
    </row>
    <row r="36" spans="2:3" ht="21">
      <c r="B36" s="32" t="s">
        <v>214</v>
      </c>
      <c r="C36" s="30">
        <v>300000</v>
      </c>
    </row>
    <row r="37" spans="2:3">
      <c r="B37" s="30" t="s">
        <v>49</v>
      </c>
      <c r="C37" s="30">
        <v>300000</v>
      </c>
    </row>
    <row r="38" spans="2:3">
      <c r="B38" s="30" t="s">
        <v>53</v>
      </c>
      <c r="C38" s="30">
        <v>1000000</v>
      </c>
    </row>
    <row r="39" spans="2:3">
      <c r="B39" s="30" t="s">
        <v>54</v>
      </c>
      <c r="C39" s="30">
        <v>1500000</v>
      </c>
    </row>
    <row r="40" spans="2:3">
      <c r="B40" s="30" t="s">
        <v>55</v>
      </c>
      <c r="C40" s="30">
        <v>2000000</v>
      </c>
    </row>
    <row r="41" spans="2:3">
      <c r="B41" s="32" t="s">
        <v>63</v>
      </c>
      <c r="C41" s="30">
        <v>2500000</v>
      </c>
    </row>
    <row r="42" spans="2:3">
      <c r="B42" s="32" t="s">
        <v>64</v>
      </c>
      <c r="C42" s="30">
        <v>2500000</v>
      </c>
    </row>
    <row r="43" spans="2:3" ht="21">
      <c r="B43" s="32" t="s">
        <v>60</v>
      </c>
      <c r="C43" s="30">
        <v>1050000</v>
      </c>
    </row>
    <row r="44" spans="2:3" ht="21">
      <c r="B44" s="32" t="s">
        <v>61</v>
      </c>
      <c r="C44" s="30">
        <v>1550000</v>
      </c>
    </row>
    <row r="45" spans="2:3" ht="21">
      <c r="B45" s="32" t="s">
        <v>62</v>
      </c>
      <c r="C45" s="30">
        <v>2050000</v>
      </c>
    </row>
    <row r="46" spans="2:3" ht="21">
      <c r="B46" s="32" t="s">
        <v>66</v>
      </c>
      <c r="C46" s="30">
        <v>2550000</v>
      </c>
    </row>
    <row r="47" spans="2:3" ht="21">
      <c r="B47" s="32" t="s">
        <v>65</v>
      </c>
      <c r="C47" s="30">
        <v>2550000</v>
      </c>
    </row>
  </sheetData>
  <mergeCells count="19">
    <mergeCell ref="A2:L2"/>
    <mergeCell ref="A4:B4"/>
    <mergeCell ref="C4:I4"/>
    <mergeCell ref="A5:B5"/>
    <mergeCell ref="C5:I5"/>
    <mergeCell ref="A23:B23"/>
    <mergeCell ref="H9:H13"/>
    <mergeCell ref="I9:I13"/>
    <mergeCell ref="J9:J13"/>
    <mergeCell ref="K9:K13"/>
    <mergeCell ref="A15:A20"/>
    <mergeCell ref="B15:B20"/>
    <mergeCell ref="A9:B14"/>
    <mergeCell ref="C9:C14"/>
    <mergeCell ref="D9:D14"/>
    <mergeCell ref="G9:G13"/>
    <mergeCell ref="E9:F14"/>
    <mergeCell ref="E22:F22"/>
    <mergeCell ref="E23:F23"/>
  </mergeCells>
  <phoneticPr fontId="2"/>
  <conditionalFormatting sqref="E15:E21">
    <cfRule type="expression" dxfId="8" priority="12">
      <formula>COUNTIF($B$30:$B$37,$C15)&gt;0</formula>
    </cfRule>
  </conditionalFormatting>
  <dataValidations count="2">
    <dataValidation type="list" allowBlank="1" showInputMessage="1" showErrorMessage="1" sqref="E15:E21" xr:uid="{D8DDE19A-B205-4040-BAED-6B85D7D18457}">
      <formula1>"有,無"</formula1>
    </dataValidation>
    <dataValidation type="list" allowBlank="1" showInputMessage="1" showErrorMessage="1" sqref="C15:C20" xr:uid="{68DD6C18-A556-4EBC-A94A-AD6D92BD19C0}">
      <formula1>$B$30:$B$47</formula1>
    </dataValidation>
  </dataValidations>
  <pageMargins left="0.70866141732283472" right="0.70866141732283472" top="0.74803149606299213" bottom="0.55118110236220474" header="0.31496062992125984" footer="0.31496062992125984"/>
  <pageSetup paperSize="9" scale="89" orientation="landscape" blackAndWhite="1" r:id="rId1"/>
  <ignoredErrors>
    <ignoredError sqref="G15:G21 F15:F21"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25F28C1-7EFE-435B-9896-9BAD5316CFFA}">
          <x14:formula1>
            <xm:f>データセット!$A$2:$A$67</xm:f>
          </x14:formula1>
          <xm:sqref>C5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E7230-9938-49A6-873B-2B473E0891B2}">
  <sheetPr>
    <tabColor theme="9" tint="0.59999389629810485"/>
    <pageSetUpPr fitToPage="1"/>
  </sheetPr>
  <dimension ref="A1:F24"/>
  <sheetViews>
    <sheetView view="pageBreakPreview" zoomScaleNormal="100" zoomScaleSheetLayoutView="100" workbookViewId="0">
      <selection activeCell="F30" sqref="F30"/>
    </sheetView>
  </sheetViews>
  <sheetFormatPr defaultRowHeight="13"/>
  <cols>
    <col min="1" max="1" width="10.26953125" bestFit="1" customWidth="1"/>
    <col min="2" max="2" width="20.6328125" customWidth="1"/>
    <col min="3" max="3" width="40.6328125" customWidth="1"/>
    <col min="4" max="4" width="5.6328125" customWidth="1"/>
    <col min="5" max="5" width="15.6328125" customWidth="1"/>
    <col min="6" max="6" width="6.6328125" customWidth="1"/>
  </cols>
  <sheetData>
    <row r="1" spans="1:6">
      <c r="B1" t="s">
        <v>10</v>
      </c>
    </row>
    <row r="2" spans="1:6" ht="19">
      <c r="B2" s="280" t="s">
        <v>13</v>
      </c>
      <c r="C2" s="280"/>
      <c r="D2" s="280"/>
      <c r="E2" s="280"/>
      <c r="F2" s="280"/>
    </row>
    <row r="4" spans="1:6" ht="17" customHeight="1">
      <c r="B4" s="322" t="s">
        <v>226</v>
      </c>
      <c r="C4" s="319" t="s">
        <v>222</v>
      </c>
      <c r="D4" s="316" t="s">
        <v>221</v>
      </c>
      <c r="E4" s="322" t="s">
        <v>225</v>
      </c>
      <c r="F4" s="322" t="s">
        <v>11</v>
      </c>
    </row>
    <row r="5" spans="1:6" ht="17" customHeight="1">
      <c r="B5" s="323"/>
      <c r="C5" s="320"/>
      <c r="D5" s="317"/>
      <c r="E5" s="323"/>
      <c r="F5" s="323"/>
    </row>
    <row r="6" spans="1:6" ht="17" customHeight="1">
      <c r="B6" s="323"/>
      <c r="C6" s="321"/>
      <c r="D6" s="318"/>
      <c r="E6" s="323"/>
      <c r="F6" s="323"/>
    </row>
    <row r="7" spans="1:6" ht="40" customHeight="1">
      <c r="A7" s="309" t="s">
        <v>260</v>
      </c>
      <c r="B7" s="312">
        <f>'別紙(1)①'!C4</f>
        <v>0</v>
      </c>
      <c r="C7" s="88"/>
      <c r="D7" s="89"/>
      <c r="E7" s="90"/>
      <c r="F7" s="314"/>
    </row>
    <row r="8" spans="1:6" ht="40" customHeight="1">
      <c r="A8" s="296"/>
      <c r="B8" s="313"/>
      <c r="C8" s="91"/>
      <c r="D8" s="92"/>
      <c r="E8" s="93"/>
      <c r="F8" s="315"/>
    </row>
    <row r="9" spans="1:6" ht="40" customHeight="1">
      <c r="A9" s="296"/>
      <c r="B9" s="310">
        <f>'別紙(1)①'!C5</f>
        <v>0</v>
      </c>
      <c r="C9" s="91"/>
      <c r="D9" s="92"/>
      <c r="E9" s="93"/>
      <c r="F9" s="315"/>
    </row>
    <row r="10" spans="1:6" ht="40" customHeight="1">
      <c r="A10" s="296"/>
      <c r="B10" s="311"/>
      <c r="C10" s="94"/>
      <c r="D10" s="95"/>
      <c r="E10" s="96"/>
      <c r="F10" s="315"/>
    </row>
    <row r="11" spans="1:6" ht="40" customHeight="1">
      <c r="A11" s="309" t="s">
        <v>261</v>
      </c>
      <c r="B11" s="312">
        <f>'別紙(1)②'!C4</f>
        <v>0</v>
      </c>
      <c r="C11" s="88"/>
      <c r="D11" s="89"/>
      <c r="E11" s="90"/>
      <c r="F11" s="314"/>
    </row>
    <row r="12" spans="1:6" ht="40" customHeight="1">
      <c r="A12" s="296"/>
      <c r="B12" s="313"/>
      <c r="C12" s="91"/>
      <c r="D12" s="92"/>
      <c r="E12" s="93"/>
      <c r="F12" s="315"/>
    </row>
    <row r="13" spans="1:6" ht="40" customHeight="1">
      <c r="A13" s="296"/>
      <c r="B13" s="310">
        <f>'別紙(1)②'!C5</f>
        <v>0</v>
      </c>
      <c r="C13" s="91"/>
      <c r="D13" s="92"/>
      <c r="E13" s="93"/>
      <c r="F13" s="315"/>
    </row>
    <row r="14" spans="1:6" ht="40" customHeight="1">
      <c r="A14" s="296"/>
      <c r="B14" s="311"/>
      <c r="C14" s="94"/>
      <c r="D14" s="95"/>
      <c r="E14" s="96"/>
      <c r="F14" s="315"/>
    </row>
    <row r="15" spans="1:6" ht="40" customHeight="1">
      <c r="A15" s="309" t="s">
        <v>262</v>
      </c>
      <c r="B15" s="312">
        <f>'別紙(1)③'!C4</f>
        <v>0</v>
      </c>
      <c r="C15" s="88"/>
      <c r="D15" s="89"/>
      <c r="E15" s="90"/>
      <c r="F15" s="314"/>
    </row>
    <row r="16" spans="1:6" ht="40" customHeight="1">
      <c r="A16" s="296"/>
      <c r="B16" s="313"/>
      <c r="C16" s="91"/>
      <c r="D16" s="92"/>
      <c r="E16" s="93"/>
      <c r="F16" s="315"/>
    </row>
    <row r="17" spans="1:6" ht="40" customHeight="1">
      <c r="A17" s="296"/>
      <c r="B17" s="310">
        <f>'別紙(1)③'!C5</f>
        <v>0</v>
      </c>
      <c r="C17" s="91"/>
      <c r="D17" s="92"/>
      <c r="E17" s="93"/>
      <c r="F17" s="315"/>
    </row>
    <row r="18" spans="1:6" ht="40" customHeight="1">
      <c r="A18" s="296"/>
      <c r="B18" s="311"/>
      <c r="C18" s="94"/>
      <c r="D18" s="95"/>
      <c r="E18" s="96"/>
      <c r="F18" s="315"/>
    </row>
    <row r="19" spans="1:6" ht="40" customHeight="1">
      <c r="A19" s="309" t="s">
        <v>263</v>
      </c>
      <c r="B19" s="312">
        <f>'別紙(1)④'!C4</f>
        <v>0</v>
      </c>
      <c r="C19" s="88"/>
      <c r="D19" s="89"/>
      <c r="E19" s="90"/>
      <c r="F19" s="314"/>
    </row>
    <row r="20" spans="1:6" ht="40" customHeight="1">
      <c r="A20" s="296"/>
      <c r="B20" s="313"/>
      <c r="C20" s="91"/>
      <c r="D20" s="92"/>
      <c r="E20" s="93"/>
      <c r="F20" s="315"/>
    </row>
    <row r="21" spans="1:6" ht="40" customHeight="1">
      <c r="A21" s="296"/>
      <c r="B21" s="310">
        <f>'別紙(1)④'!C5</f>
        <v>0</v>
      </c>
      <c r="C21" s="91"/>
      <c r="D21" s="92"/>
      <c r="E21" s="93"/>
      <c r="F21" s="315"/>
    </row>
    <row r="22" spans="1:6" ht="40" customHeight="1">
      <c r="A22" s="296"/>
      <c r="B22" s="311"/>
      <c r="C22" s="94"/>
      <c r="D22" s="95"/>
      <c r="E22" s="96"/>
      <c r="F22" s="315"/>
    </row>
    <row r="23" spans="1:6" ht="30" customHeight="1">
      <c r="B23" s="5" t="s">
        <v>9</v>
      </c>
      <c r="C23" s="194"/>
      <c r="D23" s="195"/>
      <c r="E23" s="28">
        <f>SUM(E7:E22)</f>
        <v>0</v>
      </c>
      <c r="F23" s="195"/>
    </row>
    <row r="24" spans="1:6">
      <c r="B24" s="12" t="s">
        <v>12</v>
      </c>
    </row>
  </sheetData>
  <mergeCells count="22">
    <mergeCell ref="F15:F18"/>
    <mergeCell ref="B19:B20"/>
    <mergeCell ref="F19:F22"/>
    <mergeCell ref="B2:F2"/>
    <mergeCell ref="D4:D6"/>
    <mergeCell ref="C4:C6"/>
    <mergeCell ref="B11:B12"/>
    <mergeCell ref="F11:F14"/>
    <mergeCell ref="B4:B6"/>
    <mergeCell ref="E4:E6"/>
    <mergeCell ref="F4:F6"/>
    <mergeCell ref="F7:F10"/>
    <mergeCell ref="B7:B8"/>
    <mergeCell ref="B9:B10"/>
    <mergeCell ref="A7:A10"/>
    <mergeCell ref="A11:A14"/>
    <mergeCell ref="A15:A18"/>
    <mergeCell ref="A19:A22"/>
    <mergeCell ref="B13:B14"/>
    <mergeCell ref="B17:B18"/>
    <mergeCell ref="B21:B22"/>
    <mergeCell ref="B15:B16"/>
  </mergeCells>
  <phoneticPr fontId="2"/>
  <pageMargins left="0.70866141732283472" right="0.70866141732283472" top="0.74803149606299213" bottom="0.74803149606299213" header="0.31496062992125984" footer="0.31496062992125984"/>
  <pageSetup paperSize="9" scale="99" fitToHeight="0"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4A26A-9084-4A93-A9AF-56E5D2E989EF}">
  <sheetPr>
    <tabColor theme="9" tint="0.59999389629810485"/>
  </sheetPr>
  <dimension ref="A1:D21"/>
  <sheetViews>
    <sheetView view="pageBreakPreview" zoomScaleNormal="100" zoomScaleSheetLayoutView="100" workbookViewId="0">
      <selection activeCell="B6" sqref="B6"/>
    </sheetView>
  </sheetViews>
  <sheetFormatPr defaultRowHeight="13"/>
  <cols>
    <col min="1" max="1" width="30.6328125" customWidth="1"/>
    <col min="2" max="2" width="25.6328125" customWidth="1"/>
    <col min="3" max="3" width="30.6328125" customWidth="1"/>
  </cols>
  <sheetData>
    <row r="1" spans="1:3">
      <c r="A1" t="s">
        <v>14</v>
      </c>
    </row>
    <row r="2" spans="1:3" ht="19">
      <c r="A2" s="324" t="s">
        <v>15</v>
      </c>
      <c r="B2" s="324"/>
      <c r="C2" s="324"/>
    </row>
    <row r="4" spans="1:3" ht="14">
      <c r="A4" s="8" t="s">
        <v>25</v>
      </c>
    </row>
    <row r="5" spans="1:3" ht="25" customHeight="1">
      <c r="A5" s="13" t="s">
        <v>16</v>
      </c>
      <c r="B5" s="13" t="s">
        <v>21</v>
      </c>
      <c r="C5" s="13" t="s">
        <v>17</v>
      </c>
    </row>
    <row r="6" spans="1:3" ht="50" customHeight="1">
      <c r="A6" s="9" t="s">
        <v>19</v>
      </c>
      <c r="B6" s="14" t="str">
        <f>IF(第1号!F19="","",第1号!F19)</f>
        <v/>
      </c>
      <c r="C6" s="135"/>
    </row>
    <row r="7" spans="1:3" ht="50" customHeight="1">
      <c r="A7" s="11" t="s">
        <v>18</v>
      </c>
      <c r="B7" s="15" t="str">
        <f>IF(B6="","",B9-B6-B8)</f>
        <v/>
      </c>
      <c r="C7" s="136"/>
    </row>
    <row r="8" spans="1:3" ht="50" customHeight="1">
      <c r="A8" s="10" t="s">
        <v>20</v>
      </c>
      <c r="B8" s="84"/>
      <c r="C8" s="137"/>
    </row>
    <row r="9" spans="1:3" ht="30" customHeight="1">
      <c r="A9" s="5" t="s">
        <v>22</v>
      </c>
      <c r="B9" s="6">
        <f>'別紙(2)'!E23</f>
        <v>0</v>
      </c>
      <c r="C9" s="128"/>
    </row>
    <row r="10" spans="1:3">
      <c r="A10" s="2" t="s">
        <v>23</v>
      </c>
    </row>
    <row r="11" spans="1:3">
      <c r="A11" s="2"/>
    </row>
    <row r="13" spans="1:3" ht="14">
      <c r="A13" s="8" t="s">
        <v>26</v>
      </c>
    </row>
    <row r="14" spans="1:3" ht="25" customHeight="1">
      <c r="A14" s="13" t="s">
        <v>16</v>
      </c>
      <c r="B14" s="13" t="s">
        <v>21</v>
      </c>
      <c r="C14" s="13" t="s">
        <v>17</v>
      </c>
    </row>
    <row r="15" spans="1:3" ht="90" customHeight="1">
      <c r="A15" s="16" t="s">
        <v>28</v>
      </c>
      <c r="B15" s="90"/>
      <c r="C15" s="135"/>
    </row>
    <row r="16" spans="1:3" ht="90" customHeight="1">
      <c r="A16" s="16" t="s">
        <v>27</v>
      </c>
      <c r="B16" s="93"/>
      <c r="C16" s="136"/>
    </row>
    <row r="17" spans="1:4" ht="90" customHeight="1">
      <c r="A17" s="16" t="s">
        <v>41</v>
      </c>
      <c r="B17" s="93"/>
      <c r="C17" s="136"/>
    </row>
    <row r="18" spans="1:4" ht="90" customHeight="1">
      <c r="A18" s="17" t="s">
        <v>29</v>
      </c>
      <c r="B18" s="96"/>
      <c r="C18" s="137"/>
      <c r="D18" s="98"/>
    </row>
    <row r="19" spans="1:4" ht="30" customHeight="1">
      <c r="A19" s="5" t="s">
        <v>22</v>
      </c>
      <c r="B19" s="28">
        <f>'別紙(2)'!E23</f>
        <v>0</v>
      </c>
      <c r="C19" s="128" t="str">
        <f>IF(SUM(B15:B18)=B19,"","■エラー■別紙（2）合計額と異なります")</f>
        <v/>
      </c>
    </row>
    <row r="20" spans="1:4">
      <c r="A20" s="2" t="s">
        <v>24</v>
      </c>
    </row>
    <row r="21" spans="1:4">
      <c r="A21" s="3" t="s">
        <v>30</v>
      </c>
    </row>
  </sheetData>
  <mergeCells count="1">
    <mergeCell ref="A2:C2"/>
  </mergeCells>
  <phoneticPr fontId="2"/>
  <pageMargins left="0.70866141732283472" right="0.70866141732283472" top="0.74803149606299213" bottom="0.74803149606299213" header="0.31496062992125984" footer="0.31496062992125984"/>
  <pageSetup paperSize="9"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A975F-497F-49B9-BB29-4499D7F1898D}">
  <sheetPr>
    <tabColor theme="5" tint="0.59999389629810485"/>
  </sheetPr>
  <dimension ref="A1:J36"/>
  <sheetViews>
    <sheetView view="pageBreakPreview" zoomScaleNormal="100" zoomScaleSheetLayoutView="100" workbookViewId="0">
      <selection activeCell="Q20" sqref="Q20"/>
    </sheetView>
  </sheetViews>
  <sheetFormatPr defaultRowHeight="13"/>
  <cols>
    <col min="1" max="1" width="3.6328125" customWidth="1"/>
    <col min="3" max="3" width="15.6328125" customWidth="1"/>
    <col min="4" max="5" width="3.6328125" customWidth="1"/>
    <col min="6" max="6" width="14.6328125" customWidth="1"/>
    <col min="7" max="7" width="2.6328125" customWidth="1"/>
    <col min="8" max="8" width="30.6328125" customWidth="1"/>
    <col min="9" max="10" width="2.6328125" customWidth="1"/>
  </cols>
  <sheetData>
    <row r="1" spans="1:10" ht="20" customHeight="1">
      <c r="A1" s="33" t="s">
        <v>95</v>
      </c>
    </row>
    <row r="2" spans="1:10" ht="20" customHeight="1"/>
    <row r="3" spans="1:10" ht="20" customHeight="1">
      <c r="A3" s="269" t="s">
        <v>96</v>
      </c>
      <c r="B3" s="269"/>
      <c r="C3" s="269"/>
      <c r="D3" s="269"/>
      <c r="E3" s="269"/>
      <c r="F3" s="269"/>
      <c r="G3" s="269"/>
      <c r="H3" s="269"/>
      <c r="I3" s="269"/>
      <c r="J3" s="34"/>
    </row>
    <row r="4" spans="1:10" ht="20" customHeight="1"/>
    <row r="5" spans="1:10" ht="20" customHeight="1">
      <c r="H5" s="268" t="s">
        <v>139</v>
      </c>
      <c r="I5" s="268"/>
    </row>
    <row r="6" spans="1:10" ht="20" customHeight="1"/>
    <row r="7" spans="1:10" ht="20" customHeight="1">
      <c r="A7" s="33" t="s">
        <v>105</v>
      </c>
    </row>
    <row r="8" spans="1:10" ht="20" customHeight="1"/>
    <row r="9" spans="1:10" ht="20" customHeight="1">
      <c r="F9" s="39" t="s">
        <v>72</v>
      </c>
      <c r="H9" s="270" t="str">
        <f>IF(入力用!B4="","",入力用!B4)</f>
        <v/>
      </c>
      <c r="I9" s="270"/>
      <c r="J9" s="270"/>
    </row>
    <row r="10" spans="1:10" ht="20" customHeight="1">
      <c r="F10" s="39" t="s">
        <v>68</v>
      </c>
      <c r="H10" s="270" t="str">
        <f>IF(入力用!B5="","",入力用!B5)</f>
        <v/>
      </c>
      <c r="I10" s="270"/>
      <c r="J10" s="270"/>
    </row>
    <row r="11" spans="1:10" ht="20" customHeight="1">
      <c r="F11" s="39" t="s">
        <v>69</v>
      </c>
      <c r="H11" s="38" t="str">
        <f>IF(入力用!B6="","",入力用!B6)</f>
        <v/>
      </c>
      <c r="I11" s="149" t="s">
        <v>70</v>
      </c>
      <c r="J11" s="149"/>
    </row>
    <row r="12" spans="1:10" ht="30" customHeight="1"/>
    <row r="13" spans="1:10" ht="18" customHeight="1">
      <c r="A13" s="325" t="s">
        <v>113</v>
      </c>
      <c r="B13" s="325"/>
      <c r="C13" s="325"/>
      <c r="D13" s="325"/>
      <c r="E13" s="325"/>
      <c r="F13" s="325"/>
      <c r="G13" s="325"/>
      <c r="H13" s="325"/>
      <c r="I13" s="325"/>
      <c r="J13" s="325"/>
    </row>
    <row r="14" spans="1:10" ht="18" customHeight="1">
      <c r="A14" s="325"/>
      <c r="B14" s="325"/>
      <c r="C14" s="325"/>
      <c r="D14" s="325"/>
      <c r="E14" s="325"/>
      <c r="F14" s="325"/>
      <c r="G14" s="325"/>
      <c r="H14" s="325"/>
      <c r="I14" s="325"/>
      <c r="J14" s="325"/>
    </row>
    <row r="15" spans="1:10" ht="18" customHeight="1">
      <c r="A15" s="325"/>
      <c r="B15" s="325"/>
      <c r="C15" s="325"/>
      <c r="D15" s="325"/>
      <c r="E15" s="325"/>
      <c r="F15" s="325"/>
      <c r="G15" s="325"/>
      <c r="H15" s="325"/>
      <c r="I15" s="325"/>
      <c r="J15" s="325"/>
    </row>
    <row r="16" spans="1:10" ht="20" customHeight="1">
      <c r="A16" s="33"/>
    </row>
    <row r="17" spans="1:10" ht="20" customHeight="1">
      <c r="A17" s="37" t="s">
        <v>73</v>
      </c>
      <c r="B17" s="1"/>
      <c r="C17" s="1"/>
      <c r="D17" s="1"/>
      <c r="E17" s="1"/>
      <c r="F17" s="1"/>
      <c r="G17" s="1"/>
      <c r="H17" s="1"/>
      <c r="I17" s="1"/>
      <c r="J17" s="1"/>
    </row>
    <row r="18" spans="1:10" ht="20" customHeight="1"/>
    <row r="19" spans="1:10" ht="25" customHeight="1">
      <c r="A19" s="40" t="s">
        <v>84</v>
      </c>
      <c r="B19" s="33" t="s">
        <v>97</v>
      </c>
      <c r="D19" s="33"/>
      <c r="E19" s="33"/>
      <c r="F19" s="33"/>
      <c r="G19" s="33"/>
    </row>
    <row r="20" spans="1:10" ht="50" customHeight="1">
      <c r="A20" s="40"/>
      <c r="B20" s="326"/>
      <c r="C20" s="326"/>
      <c r="D20" s="326"/>
      <c r="E20" s="326"/>
      <c r="F20" s="326"/>
      <c r="G20" s="326"/>
      <c r="H20" s="326"/>
      <c r="I20" s="326"/>
      <c r="J20" s="326"/>
    </row>
    <row r="21" spans="1:10" ht="25" customHeight="1">
      <c r="A21" s="40" t="s">
        <v>85</v>
      </c>
      <c r="B21" s="33" t="s">
        <v>98</v>
      </c>
      <c r="E21" s="33"/>
      <c r="F21" s="33"/>
      <c r="G21" s="33"/>
    </row>
    <row r="22" spans="1:10" ht="25" customHeight="1">
      <c r="A22" s="40"/>
      <c r="B22" s="33" t="s">
        <v>232</v>
      </c>
      <c r="D22" s="33"/>
      <c r="E22" s="33" t="s">
        <v>75</v>
      </c>
      <c r="F22" s="99"/>
      <c r="G22" s="33" t="s">
        <v>103</v>
      </c>
    </row>
    <row r="23" spans="1:10" ht="25" customHeight="1">
      <c r="A23" s="40"/>
      <c r="B23" s="33" t="s">
        <v>233</v>
      </c>
      <c r="D23" s="33"/>
      <c r="E23" s="33" t="s">
        <v>75</v>
      </c>
      <c r="F23" s="99"/>
      <c r="G23" s="33" t="s">
        <v>103</v>
      </c>
    </row>
    <row r="24" spans="1:10" ht="25" customHeight="1">
      <c r="A24" s="40" t="s">
        <v>234</v>
      </c>
      <c r="B24" s="33" t="s">
        <v>235</v>
      </c>
      <c r="D24" s="33"/>
      <c r="E24" s="33" t="s">
        <v>75</v>
      </c>
      <c r="F24" s="100">
        <f>F23-F22</f>
        <v>0</v>
      </c>
      <c r="G24" s="33" t="s">
        <v>103</v>
      </c>
    </row>
    <row r="25" spans="1:10" ht="25" customHeight="1">
      <c r="A25" s="40" t="s">
        <v>86</v>
      </c>
      <c r="B25" s="33" t="s">
        <v>99</v>
      </c>
      <c r="E25" s="33" t="s">
        <v>77</v>
      </c>
      <c r="F25" s="33"/>
      <c r="G25" s="33"/>
    </row>
    <row r="26" spans="1:10" ht="25" customHeight="1">
      <c r="A26" s="40" t="s">
        <v>87</v>
      </c>
      <c r="B26" s="33" t="s">
        <v>100</v>
      </c>
      <c r="E26" s="33" t="s">
        <v>78</v>
      </c>
      <c r="F26" s="33"/>
      <c r="G26" s="33"/>
    </row>
    <row r="27" spans="1:10" ht="25" customHeight="1">
      <c r="A27" s="40" t="s">
        <v>88</v>
      </c>
      <c r="B27" s="33" t="s">
        <v>101</v>
      </c>
      <c r="E27" s="33" t="s">
        <v>79</v>
      </c>
      <c r="F27" s="33"/>
      <c r="G27" s="33"/>
    </row>
    <row r="28" spans="1:10" ht="25" customHeight="1">
      <c r="A28" s="40" t="s">
        <v>89</v>
      </c>
      <c r="B28" s="33" t="s">
        <v>102</v>
      </c>
      <c r="E28" s="33" t="s">
        <v>237</v>
      </c>
      <c r="F28" s="33"/>
      <c r="G28" s="33"/>
    </row>
    <row r="29" spans="1:10" ht="25" customHeight="1">
      <c r="A29" s="40" t="s">
        <v>90</v>
      </c>
      <c r="B29" s="33" t="s">
        <v>93</v>
      </c>
      <c r="E29" s="71" t="s">
        <v>236</v>
      </c>
      <c r="F29" s="33"/>
      <c r="G29" s="33"/>
    </row>
    <row r="30" spans="1:10" ht="25" customHeight="1">
      <c r="A30" s="40" t="s">
        <v>91</v>
      </c>
      <c r="B30" s="33" t="s">
        <v>92</v>
      </c>
    </row>
    <row r="31" spans="1:10" ht="15" customHeight="1">
      <c r="B31" s="33"/>
    </row>
    <row r="32" spans="1:10" ht="15" customHeight="1">
      <c r="A32" s="43" t="s">
        <v>291</v>
      </c>
      <c r="B32" s="33"/>
    </row>
    <row r="33" spans="1:2" ht="15" customHeight="1">
      <c r="A33" s="43" t="s">
        <v>290</v>
      </c>
      <c r="B33" s="33"/>
    </row>
    <row r="34" spans="1:2" ht="15" customHeight="1">
      <c r="A34" s="43" t="s">
        <v>104</v>
      </c>
      <c r="B34" s="33"/>
    </row>
    <row r="35" spans="1:2" ht="15" customHeight="1">
      <c r="A35" s="36" t="s">
        <v>238</v>
      </c>
      <c r="B35" s="33"/>
    </row>
    <row r="36" spans="1:2" ht="15" customHeight="1">
      <c r="A36" s="36" t="s">
        <v>212</v>
      </c>
      <c r="B36" s="33"/>
    </row>
  </sheetData>
  <mergeCells count="6">
    <mergeCell ref="A3:I3"/>
    <mergeCell ref="H5:I5"/>
    <mergeCell ref="A13:J15"/>
    <mergeCell ref="B20:J20"/>
    <mergeCell ref="H9:J9"/>
    <mergeCell ref="H10:J10"/>
  </mergeCells>
  <phoneticPr fontId="2"/>
  <pageMargins left="0.70866141732283472" right="0.70866141732283472" top="0.74803149606299213" bottom="0.74803149606299213" header="0.31496062992125984" footer="0.31496062992125984"/>
  <pageSetup paperSize="9" orientation="portrait" blackAndWhite="1" r:id="rId1"/>
  <ignoredErrors>
    <ignoredError sqref="A19 A21 A25:A30"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25</vt:i4>
      </vt:variant>
    </vt:vector>
  </HeadingPairs>
  <TitlesOfParts>
    <vt:vector size="52" baseType="lpstr">
      <vt:lpstr>入力用</vt:lpstr>
      <vt:lpstr>第1号</vt:lpstr>
      <vt:lpstr>別紙(1)①</vt:lpstr>
      <vt:lpstr>別紙(1)②</vt:lpstr>
      <vt:lpstr>別紙(1)③</vt:lpstr>
      <vt:lpstr>別紙(1)④</vt:lpstr>
      <vt:lpstr>別紙(2)</vt:lpstr>
      <vt:lpstr>別紙(3)</vt:lpstr>
      <vt:lpstr>第2号 </vt:lpstr>
      <vt:lpstr>別紙(1)①変更</vt:lpstr>
      <vt:lpstr>別紙(1)②変更</vt:lpstr>
      <vt:lpstr>別紙(1)③変更</vt:lpstr>
      <vt:lpstr>別紙(1)④変更</vt:lpstr>
      <vt:lpstr>別紙(2)変更</vt:lpstr>
      <vt:lpstr>別紙(3)変更</vt:lpstr>
      <vt:lpstr>第3号</vt:lpstr>
      <vt:lpstr>第4号</vt:lpstr>
      <vt:lpstr>別紙(1)①精算</vt:lpstr>
      <vt:lpstr>別紙(1)②精算</vt:lpstr>
      <vt:lpstr>別紙(1)③精算</vt:lpstr>
      <vt:lpstr>別紙(1)④精算</vt:lpstr>
      <vt:lpstr>別紙(2)精算</vt:lpstr>
      <vt:lpstr>別紙(3)精算</vt:lpstr>
      <vt:lpstr>第5号</vt:lpstr>
      <vt:lpstr>別紙</vt:lpstr>
      <vt:lpstr>第6号</vt:lpstr>
      <vt:lpstr>データセット</vt:lpstr>
      <vt:lpstr>第1号!Print_Area</vt:lpstr>
      <vt:lpstr>'第2号 '!Print_Area</vt:lpstr>
      <vt:lpstr>第3号!Print_Area</vt:lpstr>
      <vt:lpstr>第4号!Print_Area</vt:lpstr>
      <vt:lpstr>第5号!Print_Area</vt:lpstr>
      <vt:lpstr>第6号!Print_Area</vt:lpstr>
      <vt:lpstr>別紙!Print_Area</vt:lpstr>
      <vt:lpstr>'別紙(1)①'!Print_Area</vt:lpstr>
      <vt:lpstr>'別紙(1)①精算'!Print_Area</vt:lpstr>
      <vt:lpstr>'別紙(1)①変更'!Print_Area</vt:lpstr>
      <vt:lpstr>'別紙(1)②'!Print_Area</vt:lpstr>
      <vt:lpstr>'別紙(1)②精算'!Print_Area</vt:lpstr>
      <vt:lpstr>'別紙(1)②変更'!Print_Area</vt:lpstr>
      <vt:lpstr>'別紙(1)③'!Print_Area</vt:lpstr>
      <vt:lpstr>'別紙(1)③精算'!Print_Area</vt:lpstr>
      <vt:lpstr>'別紙(1)③変更'!Print_Area</vt:lpstr>
      <vt:lpstr>'別紙(1)④'!Print_Area</vt:lpstr>
      <vt:lpstr>'別紙(1)④精算'!Print_Area</vt:lpstr>
      <vt:lpstr>'別紙(1)④変更'!Print_Area</vt:lpstr>
      <vt:lpstr>'別紙(2)'!Print_Area</vt:lpstr>
      <vt:lpstr>'別紙(2)精算'!Print_Area</vt:lpstr>
      <vt:lpstr>'別紙(2)変更'!Print_Area</vt:lpstr>
      <vt:lpstr>'別紙(3)'!Print_Area</vt:lpstr>
      <vt:lpstr>'別紙(3)精算'!Print_Area</vt:lpstr>
      <vt:lpstr>'別紙(3)変更'!Print_Area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平田英里加</dc:creator>
  <cp:lastModifiedBy>平田英里加</cp:lastModifiedBy>
  <cp:lastPrinted>2026-05-25T02:04:11Z</cp:lastPrinted>
  <dcterms:created xsi:type="dcterms:W3CDTF">2025-06-13T01:37:10Z</dcterms:created>
  <dcterms:modified xsi:type="dcterms:W3CDTF">2026-05-25T02:04:37Z</dcterms:modified>
</cp:coreProperties>
</file>